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 Степановка\Desktop\"/>
    </mc:Choice>
  </mc:AlternateContent>
  <bookViews>
    <workbookView xWindow="0" yWindow="0" windowWidth="24210" windowHeight="12210"/>
  </bookViews>
  <sheets>
    <sheet name="Лист1" sheetId="1" r:id="rId1"/>
  </sheets>
  <definedNames>
    <definedName name="_xlnm.Print_Titles" localSheetId="0">Лист1!$6:$6</definedName>
  </definedNames>
  <calcPr calcId="162913"/>
</workbook>
</file>

<file path=xl/calcChain.xml><?xml version="1.0" encoding="utf-8"?>
<calcChain xmlns="http://schemas.openxmlformats.org/spreadsheetml/2006/main">
  <c r="E25" i="1" l="1"/>
  <c r="E91" i="1" l="1"/>
  <c r="E78" i="1"/>
  <c r="G84" i="1"/>
  <c r="F84" i="1"/>
  <c r="D48" i="1" l="1"/>
  <c r="F61" i="1"/>
  <c r="G61" i="1"/>
  <c r="D104" i="1"/>
  <c r="E104" i="1"/>
  <c r="G115" i="1"/>
  <c r="F115" i="1"/>
  <c r="F113" i="1"/>
  <c r="G113" i="1"/>
  <c r="G98" i="1"/>
  <c r="F98" i="1"/>
  <c r="G83" i="1"/>
  <c r="F83" i="1"/>
  <c r="F112" i="1" l="1"/>
  <c r="G112" i="1"/>
  <c r="F111" i="1"/>
  <c r="G111" i="1"/>
  <c r="G103" i="1"/>
  <c r="F103" i="1"/>
  <c r="E7" i="1"/>
  <c r="E71" i="1" l="1"/>
  <c r="G89" i="1" l="1"/>
  <c r="F89" i="1"/>
  <c r="G86" i="1"/>
  <c r="F86" i="1"/>
  <c r="D86" i="1"/>
  <c r="D7" i="1" l="1"/>
  <c r="D78" i="1" l="1"/>
  <c r="D105" i="1"/>
  <c r="G82" i="1"/>
  <c r="F82" i="1"/>
  <c r="E48" i="1" l="1"/>
  <c r="F34" i="1" l="1"/>
  <c r="G34" i="1"/>
  <c r="F36" i="1"/>
  <c r="G36" i="1"/>
  <c r="F37" i="1"/>
  <c r="G37" i="1"/>
  <c r="F39" i="1"/>
  <c r="G39" i="1"/>
  <c r="F40" i="1"/>
  <c r="G40" i="1"/>
  <c r="F41" i="1"/>
  <c r="G41" i="1"/>
  <c r="F46" i="1"/>
  <c r="G46" i="1"/>
  <c r="F47" i="1"/>
  <c r="G47" i="1"/>
  <c r="F52" i="1"/>
  <c r="G52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2" i="1"/>
  <c r="G62" i="1"/>
  <c r="F63" i="1"/>
  <c r="G63" i="1"/>
  <c r="F64" i="1"/>
  <c r="G64" i="1"/>
  <c r="F74" i="1"/>
  <c r="G74" i="1"/>
  <c r="F75" i="1"/>
  <c r="G75" i="1"/>
  <c r="F77" i="1"/>
  <c r="G77" i="1"/>
  <c r="F81" i="1"/>
  <c r="G81" i="1"/>
  <c r="F99" i="1"/>
  <c r="G99" i="1"/>
  <c r="F107" i="1"/>
  <c r="G107" i="1"/>
  <c r="F108" i="1"/>
  <c r="G108" i="1"/>
  <c r="F109" i="1"/>
  <c r="G109" i="1"/>
  <c r="F110" i="1"/>
  <c r="G110" i="1"/>
  <c r="E32" i="1"/>
  <c r="F32" i="1" s="1"/>
  <c r="E29" i="1"/>
  <c r="F29" i="1" s="1"/>
  <c r="E22" i="1"/>
  <c r="F22" i="1" s="1"/>
  <c r="E15" i="1"/>
  <c r="F15" i="1" s="1"/>
  <c r="E8" i="1"/>
  <c r="F8" i="1" s="1"/>
  <c r="G32" i="1" l="1"/>
  <c r="G15" i="1"/>
  <c r="G29" i="1"/>
  <c r="G22" i="1"/>
  <c r="G8" i="1"/>
  <c r="G104" i="1" l="1"/>
  <c r="F104" i="1"/>
  <c r="E43" i="1"/>
  <c r="E42" i="1" s="1"/>
  <c r="G48" i="1" l="1"/>
  <c r="F48" i="1"/>
  <c r="G7" i="1" l="1"/>
  <c r="F7" i="1"/>
  <c r="D91" i="1"/>
  <c r="G91" i="1" l="1"/>
  <c r="F91" i="1"/>
  <c r="D116" i="1"/>
  <c r="D93" i="1"/>
  <c r="D49" i="1"/>
  <c r="D43" i="1"/>
  <c r="F93" i="1" l="1"/>
  <c r="G93" i="1"/>
  <c r="F43" i="1"/>
  <c r="G43" i="1"/>
  <c r="D80" i="1"/>
  <c r="F78" i="1"/>
  <c r="G78" i="1"/>
  <c r="D50" i="1"/>
  <c r="D92" i="1"/>
  <c r="D79" i="1"/>
  <c r="D71" i="1"/>
  <c r="D42" i="1" s="1"/>
  <c r="G92" i="1" l="1"/>
  <c r="F92" i="1"/>
  <c r="D72" i="1"/>
  <c r="G71" i="1"/>
  <c r="F71" i="1"/>
  <c r="D73" i="1"/>
  <c r="D118" i="1"/>
  <c r="D117" i="1"/>
  <c r="D106" i="1"/>
  <c r="D45" i="1"/>
  <c r="D44" i="1"/>
  <c r="F42" i="1" l="1"/>
  <c r="G42" i="1"/>
</calcChain>
</file>

<file path=xl/sharedStrings.xml><?xml version="1.0" encoding="utf-8"?>
<sst xmlns="http://schemas.openxmlformats.org/spreadsheetml/2006/main" count="433" uniqueCount="197">
  <si>
    <t xml:space="preserve"> Отчет об исполнении бюджета</t>
  </si>
  <si>
    <t xml:space="preserve"> 801102511014 СП Степановский с/с</t>
  </si>
  <si>
    <t>Периодичность: месячная</t>
  </si>
  <si>
    <t/>
  </si>
  <si>
    <t>Ед.Изм.: руб.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</si>
  <si>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</si>
  <si>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</si>
  <si>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</si>
  <si>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</si>
  <si>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</si>
  <si>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</si>
  <si>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</si>
  <si>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</si>
  <si>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</si>
  <si>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\1010201001\182\1000\110 \</t>
  </si>
  <si>
    <t xml:space="preserve"> </t>
  </si>
  <si>
    <t>\1010201001\182\2100\110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</si>
  <si>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</si>
  <si>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 \</t>
  </si>
  <si>
    <t>\1010203001\182\2100\110 \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</si>
  <si>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</si>
  <si>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</si>
  <si>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\1060103010\182\0000\110 \</t>
  </si>
  <si>
    <t>\1060103010\182\2100\110 \</t>
  </si>
  <si>
    <t>Земельный налог с организаций, обладающих земельным участком, расположенным в границах сельских поселений</t>
  </si>
  <si>
    <t>\1060603310\182\0000\110 \</t>
  </si>
  <si>
    <t>\1060603310\182\1000\110 \</t>
  </si>
  <si>
    <t>Земельный налог с физических лиц, обладающих земельным участком, расположенным в границах сельских поселений</t>
  </si>
  <si>
    <t>\1060604310\182\0000\110 \</t>
  </si>
  <si>
    <t>\1060604310\182\1000\110 \</t>
  </si>
  <si>
    <t>\1060604310\182\2100\110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</si>
  <si>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</si>
  <si>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</si>
  <si>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\1080402001\791\1000\110 \</t>
  </si>
  <si>
    <t>Доходы, поступающие в порядке возмещения расходов, понесенных в связи с эксплуатацией имущества сельских поселений</t>
  </si>
  <si>
    <t>\1130206510\791\0000\130 \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</si>
  <si>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</si>
  <si>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</si>
  <si>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</si>
  <si>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2. Расходы бюджета - всего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</si>
  <si>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</si>
  <si>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</si>
  <si>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</si>
  <si>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</si>
  <si>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\0102\791\99\\\\\\\\\\ \</t>
  </si>
  <si>
    <t>\0102\791\99\0\\\\\\\\\ \</t>
  </si>
  <si>
    <t>Неуказанный вид 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</si>
  <si>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</si>
  <si>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</si>
  <si>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\0104\791\99\\\\\\\\\\ \</t>
  </si>
  <si>
    <t>\0104\791\99\0\\\\\\\\\ \</t>
  </si>
  <si>
    <t>Резервные фонды</t>
  </si>
  <si>
    <t>\0111\\\\\\\\\\\\ \</t>
  </si>
  <si>
    <t>\0111\791\99\\\\\\\\\\ \</t>
  </si>
  <si>
    <t>\0111\791\99\0\\\\\\\\\ \</t>
  </si>
  <si>
    <t xml:space="preserve"> \0111\791\99\0\01\07500\870\290.8\ФЗ.131.03.128\\РП-Г-6300\\00.00.00 \ </t>
  </si>
  <si>
    <t>Мобилизационная и вневойсковая подготовка</t>
  </si>
  <si>
    <t>\0203\\\\\\\\\\\\ \</t>
  </si>
  <si>
    <t>\0203\791\99\\\\\\\\\\ \</t>
  </si>
  <si>
    <t>\0203\791\99\0\\\\\\\\\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</si>
  <si>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</si>
  <si>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</si>
  <si>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</si>
  <si>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Благоустройство</t>
  </si>
  <si>
    <t>\0503\\\\\\\\\\\\ \</t>
  </si>
  <si>
    <t>Муниципальная программа "Благоустройство территории сельсоветов МР Аургазинский район "</t>
  </si>
  <si>
    <t>\0503\791\30\\\\\\\\\\ \</t>
  </si>
  <si>
    <t>\0503\791\30\0\\\\\\\\\ \</t>
  </si>
  <si>
    <t>Другие вопросы в области жилищно-коммунального хозяйства</t>
  </si>
  <si>
    <t>\0505\\\\\\\\\\\\ \</t>
  </si>
  <si>
    <t>\0505\791\99\\\\\\\\\\ \</t>
  </si>
  <si>
    <t>\0505\791\99\0\\\\\\\\\ \</t>
  </si>
  <si>
    <t>Прочие межбюджетные трансферты общего характера</t>
  </si>
  <si>
    <t>\1403\\\\\\\\\\\\ \</t>
  </si>
  <si>
    <t>\1403\791\99\\\\\\\\\\ \</t>
  </si>
  <si>
    <t>\1403\791\99\0\\\\\\\\\ \</t>
  </si>
  <si>
    <t>Результат исполнения бюджета (дефицит/профицит)</t>
  </si>
  <si>
    <t>3. Источники финансирования дефицита бюджета - всего</t>
  </si>
  <si>
    <t>\\\\ \</t>
  </si>
  <si>
    <t>Прочие остатки денежных средств бюджетов сельских поселений</t>
  </si>
  <si>
    <t>\0105020110\791\0000\001a \</t>
  </si>
  <si>
    <t>\0105020110\791\0000\002a \</t>
  </si>
  <si>
    <t>\0105020110\791\0000\510 \</t>
  </si>
  <si>
    <t>\0105020110\791\0000\610 \</t>
  </si>
  <si>
    <t>Изменение остатков средств</t>
  </si>
  <si>
    <t>увеличение остатков средств,всего</t>
  </si>
  <si>
    <t>\0105020100\700\0000\510 \</t>
  </si>
  <si>
    <t>\0105020100\700\0000\610 \</t>
  </si>
  <si>
    <t>Изменение остатков средств (04)</t>
  </si>
  <si>
    <t>700_4</t>
  </si>
  <si>
    <t>710_4</t>
  </si>
  <si>
    <t>\0105020104\700\0000\510 \</t>
  </si>
  <si>
    <t>уменьшение остатков средств, всего</t>
  </si>
  <si>
    <t>720_4</t>
  </si>
  <si>
    <t>\0105020104\700\0000\610 \</t>
  </si>
  <si>
    <t>Изменение остатков средств (05)</t>
  </si>
  <si>
    <t>700_5</t>
  </si>
  <si>
    <t>710_5</t>
  </si>
  <si>
    <t>\0105020105\700\0000\510 \</t>
  </si>
  <si>
    <t>720_5</t>
  </si>
  <si>
    <t>\0105020105\700\0000\610 \</t>
  </si>
  <si>
    <t>Изменение остатков средств (10)</t>
  </si>
  <si>
    <t>700_10</t>
  </si>
  <si>
    <t>710_10</t>
  </si>
  <si>
    <t>\0105020110\700\0000\510 \</t>
  </si>
  <si>
    <t>720_10</t>
  </si>
  <si>
    <t>\0105020110\700\0000\610 \</t>
  </si>
  <si>
    <t>Изменение остатков средств (13)</t>
  </si>
  <si>
    <t>700_13</t>
  </si>
  <si>
    <t>710_13</t>
  </si>
  <si>
    <t>\0105020113\700\0000\510 \</t>
  </si>
  <si>
    <t>720_13</t>
  </si>
  <si>
    <t>\0105020113\700\0000\610 \</t>
  </si>
  <si>
    <t>Проверочная запись</t>
  </si>
  <si>
    <t>" ____"   __________________20____ г.</t>
  </si>
  <si>
    <t>\1060603310\182\2100\110\</t>
  </si>
  <si>
    <t>\105031001\182\1000\110\</t>
  </si>
  <si>
    <t xml:space="preserve"> \0412\791\99\0\04\03330\244\226.3\ФЗ.131.03.108\\РП-А-2900\\00.00.00 \ </t>
  </si>
  <si>
    <t>\1060603310\182\3000\110\</t>
  </si>
  <si>
    <t xml:space="preserve"> "Благоустройство территории сельсоветов МР Аургазинский район "</t>
  </si>
  <si>
    <t>\1050301001\182\4000\110\</t>
  </si>
  <si>
    <t>\1050301001\182\1000\110\</t>
  </si>
  <si>
    <t>Руководитель           _____________   Юнак А.И.</t>
  </si>
  <si>
    <t>Главный бухгалтер   _____________   Салихова Г.Р.</t>
  </si>
  <si>
    <t>\1050301001\182\0000\110\</t>
  </si>
  <si>
    <t>\1010201001\182\3000\110</t>
  </si>
  <si>
    <t>\1060103010\182\1000\110\</t>
  </si>
  <si>
    <t>\0104\791\99\0\01\02040\119\213\ФЗ.131.03.2\\15101\\00.00.00</t>
  </si>
  <si>
    <t xml:space="preserve"> \0104\791\99\0\01\02040\122\262\ФЗ.131.03.2\\15101\\00.00.00 \ </t>
  </si>
  <si>
    <t xml:space="preserve"> \0203\791\99\0\01\51180\121\211\ФЗ.53.98.1\\15504\\00.00.00 \ </t>
  </si>
  <si>
    <t xml:space="preserve"> \0203\791\99\0\01\51180\244\222\ФЗ.53.98.1\\15504\\00.00.00 \ </t>
  </si>
  <si>
    <t xml:space="preserve"> \0203\791\99\0\01\51180\244\340.3\ФЗ.53.98.1\\15504\\00.00.00 \ </t>
  </si>
  <si>
    <t xml:space="preserve"> \0203\791\99\0\01\51180\129\213\ФЗ.53.98.1\\15504\\00.00.00 \ </t>
  </si>
  <si>
    <t>\0409\791\30\0\\\\\\\\\ \</t>
  </si>
  <si>
    <t>\0409\791\30\\\\\\\\\\ \</t>
  </si>
  <si>
    <t xml:space="preserve"> \0503\791\30\0\01\06050\244\223.6\ФЗ.131.03.109\\151010\\00.00.00 \ </t>
  </si>
  <si>
    <t>\0503\791\30\0\01\06050\244\226.10\ФЗ.131.03.109\\151010\\00.00.00</t>
  </si>
  <si>
    <t xml:space="preserve"> \0503\791\30\0\01\06050\244\310.2\ФЗ.131.03.109\\151010\\00.00.00 \ </t>
  </si>
  <si>
    <t>\0503\791\30\0\01\74040\244\225.1\РП.67.12.1\\151010\\00.00.00</t>
  </si>
  <si>
    <t xml:space="preserve"> \0503\791\30\0\01\74040\244\225.2\РП.67.12.1\\151010\\00.00.00 \ </t>
  </si>
  <si>
    <t>\0503\791\30\0\01\74040\244\310.2\РП.67.12.1\\151010\\00.00.00</t>
  </si>
  <si>
    <t xml:space="preserve"> \0503\791\30\0\01\06050\244\225.1\ФЗ.131.03.109\\151010\\00.00.00 \ </t>
  </si>
  <si>
    <t xml:space="preserve"> \1403\791\99\0\01\74000\540\251.1\ФЗ.131.03.62\\15808\\00.00.00 \ </t>
  </si>
  <si>
    <t>\1403\791\99\0\01\74000\540\251.1\ФЗ.131.03.96\\15808\\00.00.00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</si>
  <si>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(Прочие)</t>
  </si>
  <si>
    <t>\2023511810\791\0000\151\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</si>
  <si>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</si>
  <si>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\1050301001\182\2100\110\</t>
  </si>
  <si>
    <t xml:space="preserve"> \0104\791\99\0\01\02040\853\290.1.3\ФЗ.131.03.2\\15101\\00.00.00 \ </t>
  </si>
  <si>
    <t>\1050301001\182\3000\110\</t>
  </si>
  <si>
    <t xml:space="preserve"> \0104\791\99\0\01\02040\853\290.8\ФЗ.131.03.2\\15101\\00.00.00 \ </t>
  </si>
  <si>
    <t xml:space="preserve"> \0505\791\99\0\10\06290\244\226.6\ФЗ.131.03.11\\15010\\00.00.00 \ </t>
  </si>
  <si>
    <t>\0409\791\30\0\01\03150\244\340.3\ФЗ.131.03.62\\15407\\00.00.00</t>
  </si>
  <si>
    <t>\2021500110\791\0000\151 \</t>
  </si>
  <si>
    <t>\2021500210\791\0000\151 \</t>
  </si>
  <si>
    <t>\2024001410\791\0000\151\</t>
  </si>
  <si>
    <t>\2024999910\791\7404\151 \</t>
  </si>
  <si>
    <t>\1001\\\\\\\\\\\\ \</t>
  </si>
  <si>
    <t>\1001\791\99\\\\\\\\\\ \</t>
  </si>
  <si>
    <t>\1001\791\99\0\\\\\\\\\ \</t>
  </si>
  <si>
    <t xml:space="preserve"> \1001\791\99\0\01\74000\540\251.1\РЗ.288.06.1\15808\\00.00.00 \ </t>
  </si>
  <si>
    <t>\1010201001\182\4000\110</t>
  </si>
  <si>
    <t>\0409\791\19\0\01\03150\244\225.1\ФЗ.131.03.62\\15407\\00.00.00</t>
  </si>
  <si>
    <t>Утвержденные бюджетные назначения (2018)</t>
  </si>
  <si>
    <t>Субсидии бюджетам сельских поселений на финансовое обеспечение отдельных полномочий</t>
  </si>
  <si>
    <t xml:space="preserve"> \0102\791\99\0\01\02030\121\211\ФЗ.131.03.141\\15101\\00.00.00 \ </t>
  </si>
  <si>
    <t xml:space="preserve"> \0102\791\99\0\01\02030\129\213\ФЗ.131.03.141\\15101\\00.00.00 \ </t>
  </si>
  <si>
    <t xml:space="preserve"> \0104\791\99\0\01\02040\121\211\ФЗ.131.03.141\\15101\\00.00.00 \ </t>
  </si>
  <si>
    <t xml:space="preserve"> \0104\791\99\0\01\02040\129\213\ФЗ.131.03.141\\15101\\00.00.00 \ </t>
  </si>
  <si>
    <t xml:space="preserve"> \0104\791\99\0\01\02040\242\221\ФЗ.131.03.141\\15101\\00.00.00 \ </t>
  </si>
  <si>
    <t xml:space="preserve"> \0104\791\99\0\01\02040\242\226.7\ФЗ.131.03.141\\15101\\00.00.00 \ </t>
  </si>
  <si>
    <t xml:space="preserve"> \0104\791\99\0\01\02040\244\223.6\ФЗ.131.03.141\\15101\\00.00.00 \ </t>
  </si>
  <si>
    <t xml:space="preserve"> \0104\791\99\0\01\02040\244\225.6\ФЗ.131.03.141\\15101\\00.00.00 \ </t>
  </si>
  <si>
    <t xml:space="preserve"> \0104\791\99\0\01\02040\244\226.10\ФЗ.131.03.141\\15101\\00.00.00 \ </t>
  </si>
  <si>
    <t xml:space="preserve"> \0104\791\99\0\01\02040\244\226.6\ФЗ.131.03.141\\15101\\00.00.00 \ </t>
  </si>
  <si>
    <t xml:space="preserve"> \0104\791\99\0\01\02040\244\225,2\ФЗ.131.03.141\\15101\\00.00.00 \ </t>
  </si>
  <si>
    <t xml:space="preserve"> \0104\791\99\0\01\02040\244\340.3\ФЗ.131.03.141\\15101\\00.00.00 \ </t>
  </si>
  <si>
    <t xml:space="preserve"> \0104\791\99\0\01\02040\851\290.1.1\ФЗ.131.03.141\\15101\\00.00.00 \ </t>
  </si>
  <si>
    <t xml:space="preserve"> \0104\791\99\0\01\02040\852\290.1.1\ФЗ.131.03.141\\15101\\00.00.00 \ </t>
  </si>
  <si>
    <t xml:space="preserve"> \0409\791\13\0\05\74040\244\225.2\РП.67.12.1\\15016\\00.00.00 \ </t>
  </si>
  <si>
    <t>\0409\791\19\0\01\03150\244\225.2\ФЗ.131.03.62\\15407\\00.00.00</t>
  </si>
  <si>
    <t>\0409\791\19\0\01\03150\244\340.3\ФЗ.131.03.62\\15407\\00.00.00</t>
  </si>
  <si>
    <t xml:space="preserve"> \0503\791\99\0\09\06050\244\340.3\ФЗ.131.03.11\\15010\\00.00.00 \ </t>
  </si>
  <si>
    <t>\0503\791\17\0\01\72010\244\340.3\РП.160.10.21\\15010\\00.00.00</t>
  </si>
  <si>
    <t>\0503\791\13\0\05\74040\244\223.6\РП.67.12.1\\15010\\00.00.00</t>
  </si>
  <si>
    <t xml:space="preserve"> \0505\791\99\0\09\06290\111\211\ФЗ.131.03.14\\15015\\01.00.00 \ </t>
  </si>
  <si>
    <t xml:space="preserve"> \0505\791\99\0\10\06290\119\213\ФЗ.131.03.14\\15015\\01.00.00 \ </t>
  </si>
  <si>
    <t xml:space="preserve"> \0505\791\99\0\09\06290\244\223.5\ФЗ.131.03.14\\15015\\01.00.00 \ </t>
  </si>
  <si>
    <t xml:space="preserve"> \0505\791\99\0\09\06290\244\223.6\ФЗ.131.03.14\\15015\\01.00.00 \ </t>
  </si>
  <si>
    <t xml:space="preserve"> \0505\791\99\0\09\06290\244\225.2\ФЗ.131.03.14\\ФЗ\131.03.14\\15015\\01.00.00 \ </t>
  </si>
  <si>
    <t xml:space="preserve"> \0505\791\99\0\09\06290\244\225.4\ФЗ.131.03.14\\15015\\01.00.00 \ </t>
  </si>
  <si>
    <t xml:space="preserve"> \0505\791\99\0\09\06290\244\225.6\ФЗ.131.03.14\\15015\\01.00.00 \ </t>
  </si>
  <si>
    <t xml:space="preserve"> \0505\791\99\0\09\06290\244\340.3\ФЗ.131.03.14\\15015\\01.00.00 \ </t>
  </si>
  <si>
    <t>\2022999810\791\0000\151\</t>
  </si>
  <si>
    <t>на  1 августа 2018 г.</t>
  </si>
  <si>
    <t>Прочие безвозмездные поступления в бюджеты сельских поселений от бюджетов муниципального района</t>
  </si>
  <si>
    <t>\2029005410\791\0000\151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</si>
</sst>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shrinkToFit="1"/>
    </xf>
    <xf numFmtId="10" fontId="4" fillId="0" borderId="1" xfId="0" applyNumberFormat="1" applyFont="1" applyBorder="1" applyAlignment="1">
      <alignment horizontal="right" vertical="center" shrinkToFit="1"/>
    </xf>
    <xf numFmtId="0" fontId="5" fillId="0" borderId="0" xfId="0" applyFont="1"/>
    <xf numFmtId="0" fontId="6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shrinkToFit="1"/>
    </xf>
    <xf numFmtId="2" fontId="7" fillId="0" borderId="1" xfId="0" applyNumberFormat="1" applyFont="1" applyBorder="1" applyAlignment="1">
      <alignment horizontal="right" vertical="center" shrinkToFit="1"/>
    </xf>
    <xf numFmtId="2" fontId="5" fillId="0" borderId="0" xfId="0" applyNumberFormat="1" applyFont="1"/>
    <xf numFmtId="4" fontId="7" fillId="0" borderId="1" xfId="0" applyNumberFormat="1" applyFont="1" applyBorder="1" applyAlignment="1">
      <alignment horizontal="right" vertical="center" shrinkToFit="1"/>
    </xf>
    <xf numFmtId="2" fontId="7" fillId="0" borderId="1" xfId="0" applyNumberFormat="1" applyFont="1" applyBorder="1"/>
    <xf numFmtId="10" fontId="7" fillId="0" borderId="1" xfId="0" applyNumberFormat="1" applyFont="1" applyBorder="1" applyAlignment="1">
      <alignment horizontal="right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2" fontId="7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2" fontId="9" fillId="0" borderId="0" xfId="0" applyNumberFormat="1" applyFont="1" applyBorder="1" applyAlignment="1">
      <alignment horizontal="right" vertical="center" shrinkToFit="1"/>
    </xf>
    <xf numFmtId="10" fontId="9" fillId="0" borderId="0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10" fontId="5" fillId="0" borderId="0" xfId="0" applyNumberFormat="1" applyFont="1"/>
    <xf numFmtId="49" fontId="4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7" fillId="0" borderId="1" xfId="0" applyNumberFormat="1" applyFont="1" applyBorder="1" applyAlignment="1">
      <alignment vertical="center" wrapText="1" shrinkToFit="1"/>
    </xf>
    <xf numFmtId="49" fontId="8" fillId="0" borderId="0" xfId="0" applyNumberFormat="1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vertical="center" wrapText="1" shrinkToFit="1"/>
    </xf>
    <xf numFmtId="49" fontId="2" fillId="0" borderId="1" xfId="0" applyNumberFormat="1" applyFont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topLeftCell="A109" zoomScale="160" zoomScaleNormal="160" workbookViewId="0">
      <selection activeCell="C8" sqref="C8:C142"/>
    </sheetView>
  </sheetViews>
  <sheetFormatPr defaultColWidth="9.140625" defaultRowHeight="15" x14ac:dyDescent="0.25"/>
  <cols>
    <col min="1" max="1" width="41.42578125" style="28" customWidth="1"/>
    <col min="2" max="2" width="6.42578125" style="29" customWidth="1"/>
    <col min="3" max="3" width="24.5703125" style="11" customWidth="1"/>
    <col min="4" max="4" width="16.28515625" style="15" customWidth="1"/>
    <col min="5" max="5" width="11.85546875" style="15" customWidth="1"/>
    <col min="6" max="6" width="11.42578125" style="15" customWidth="1"/>
    <col min="7" max="7" width="7" style="31" customWidth="1"/>
    <col min="8" max="16384" width="9.140625" style="11"/>
  </cols>
  <sheetData>
    <row r="1" spans="1:7" s="1" customFormat="1" ht="11.25" x14ac:dyDescent="0.2">
      <c r="A1" s="37" t="s">
        <v>0</v>
      </c>
      <c r="B1" s="38"/>
      <c r="C1" s="38"/>
      <c r="D1" s="38"/>
      <c r="E1" s="38"/>
      <c r="F1" s="38"/>
      <c r="G1" s="38"/>
    </row>
    <row r="2" spans="1:7" s="1" customFormat="1" ht="11.25" x14ac:dyDescent="0.2">
      <c r="A2" s="37" t="s">
        <v>194</v>
      </c>
      <c r="B2" s="38"/>
      <c r="C2" s="38"/>
      <c r="D2" s="38"/>
      <c r="E2" s="38"/>
      <c r="F2" s="38"/>
      <c r="G2" s="38"/>
    </row>
    <row r="3" spans="1:7" s="1" customFormat="1" ht="11.25" x14ac:dyDescent="0.2">
      <c r="A3" s="37" t="s">
        <v>1</v>
      </c>
      <c r="B3" s="38"/>
      <c r="C3" s="38"/>
      <c r="D3" s="38"/>
      <c r="E3" s="38"/>
      <c r="F3" s="38"/>
      <c r="G3" s="38"/>
    </row>
    <row r="4" spans="1:7" s="1" customFormat="1" ht="11.25" x14ac:dyDescent="0.2">
      <c r="A4" s="37" t="s">
        <v>2</v>
      </c>
      <c r="B4" s="38"/>
      <c r="C4" s="38"/>
      <c r="D4" s="38"/>
      <c r="E4" s="38"/>
      <c r="F4" s="38"/>
      <c r="G4" s="38"/>
    </row>
    <row r="5" spans="1:7" s="1" customFormat="1" ht="11.25" x14ac:dyDescent="0.2">
      <c r="A5" s="39" t="s">
        <v>4</v>
      </c>
      <c r="B5" s="40"/>
      <c r="C5" s="40"/>
      <c r="D5" s="40"/>
      <c r="E5" s="40"/>
      <c r="F5" s="40"/>
      <c r="G5" s="40"/>
    </row>
    <row r="6" spans="1:7" s="1" customFormat="1" ht="48" customHeight="1" x14ac:dyDescent="0.2">
      <c r="A6" s="2"/>
      <c r="B6" s="3" t="s">
        <v>5</v>
      </c>
      <c r="C6" s="3" t="s">
        <v>6</v>
      </c>
      <c r="D6" s="4" t="s">
        <v>163</v>
      </c>
      <c r="E6" s="4" t="s">
        <v>7</v>
      </c>
      <c r="F6" s="4" t="s">
        <v>8</v>
      </c>
      <c r="G6" s="5" t="s">
        <v>9</v>
      </c>
    </row>
    <row r="7" spans="1:7" x14ac:dyDescent="0.25">
      <c r="A7" s="6" t="s">
        <v>10</v>
      </c>
      <c r="B7" s="7">
        <v>10</v>
      </c>
      <c r="C7" s="8" t="s">
        <v>11</v>
      </c>
      <c r="D7" s="9">
        <f>D8+D15+D22+D29+D32+D34+D36+D37+D38+D39+D40+D41</f>
        <v>3601440</v>
      </c>
      <c r="E7" s="9">
        <f>E9+E10+E11+E12+E13+E14+E16+E17+E18+E19+E23+E24+E26+E27+E30+E31+E33+E34+E35+E36+E37+E38+E39+E40+E41</f>
        <v>2706187.84</v>
      </c>
      <c r="F7" s="9">
        <f>D7-E7</f>
        <v>895252.16000000015</v>
      </c>
      <c r="G7" s="10">
        <f>(E7/D7)*100%</f>
        <v>0.75141827713359099</v>
      </c>
    </row>
    <row r="8" spans="1:7" ht="48" customHeight="1" x14ac:dyDescent="0.25">
      <c r="A8" s="12" t="s">
        <v>12</v>
      </c>
      <c r="B8" s="13" t="s">
        <v>3</v>
      </c>
      <c r="C8" s="41" t="s">
        <v>13</v>
      </c>
      <c r="D8" s="14">
        <v>157100</v>
      </c>
      <c r="E8" s="9">
        <f>E9+E10+E12</f>
        <v>101860.83</v>
      </c>
      <c r="F8" s="9">
        <f t="shared" ref="F8:F64" si="0">D8-E8</f>
        <v>55239.17</v>
      </c>
      <c r="G8" s="10">
        <f t="shared" ref="G8:G64" si="1">(E8/D8)*100%</f>
        <v>0.64838211330362827</v>
      </c>
    </row>
    <row r="9" spans="1:7" ht="51.75" customHeight="1" x14ac:dyDescent="0.25">
      <c r="A9" s="12" t="s">
        <v>12</v>
      </c>
      <c r="B9" s="13" t="s">
        <v>3</v>
      </c>
      <c r="C9" s="41" t="s">
        <v>14</v>
      </c>
      <c r="D9" s="14" t="s">
        <v>15</v>
      </c>
      <c r="E9" s="14">
        <v>101775.85</v>
      </c>
      <c r="F9" s="9"/>
      <c r="G9" s="10"/>
    </row>
    <row r="10" spans="1:7" ht="51.75" customHeight="1" x14ac:dyDescent="0.25">
      <c r="A10" s="12" t="s">
        <v>12</v>
      </c>
      <c r="B10" s="13" t="s">
        <v>3</v>
      </c>
      <c r="C10" s="41" t="s">
        <v>16</v>
      </c>
      <c r="D10" s="14" t="s">
        <v>15</v>
      </c>
      <c r="E10" s="14">
        <v>84.98</v>
      </c>
      <c r="F10" s="9"/>
      <c r="G10" s="10"/>
    </row>
    <row r="11" spans="1:7" ht="51.75" customHeight="1" x14ac:dyDescent="0.25">
      <c r="A11" s="12" t="s">
        <v>12</v>
      </c>
      <c r="B11" s="13"/>
      <c r="C11" s="41" t="s">
        <v>161</v>
      </c>
      <c r="D11" s="14"/>
      <c r="E11" s="14"/>
      <c r="F11" s="9"/>
      <c r="G11" s="10"/>
    </row>
    <row r="12" spans="1:7" ht="51.75" customHeight="1" x14ac:dyDescent="0.25">
      <c r="A12" s="12" t="s">
        <v>12</v>
      </c>
      <c r="B12" s="13"/>
      <c r="C12" s="41" t="s">
        <v>125</v>
      </c>
      <c r="D12" s="14"/>
      <c r="E12" s="14"/>
      <c r="F12" s="9"/>
      <c r="G12" s="10"/>
    </row>
    <row r="13" spans="1:7" ht="31.5" customHeight="1" x14ac:dyDescent="0.25">
      <c r="A13" s="12" t="s">
        <v>17</v>
      </c>
      <c r="B13" s="13" t="s">
        <v>3</v>
      </c>
      <c r="C13" s="41" t="s">
        <v>18</v>
      </c>
      <c r="D13" s="14" t="s">
        <v>15</v>
      </c>
      <c r="E13" s="14">
        <v>2685.6</v>
      </c>
      <c r="F13" s="9"/>
      <c r="G13" s="10"/>
    </row>
    <row r="14" spans="1:7" ht="31.5" customHeight="1" x14ac:dyDescent="0.25">
      <c r="A14" s="12" t="s">
        <v>17</v>
      </c>
      <c r="B14" s="13" t="s">
        <v>3</v>
      </c>
      <c r="C14" s="41" t="s">
        <v>19</v>
      </c>
      <c r="D14" s="14" t="s">
        <v>15</v>
      </c>
      <c r="E14" s="14"/>
      <c r="F14" s="9"/>
      <c r="G14" s="10"/>
    </row>
    <row r="15" spans="1:7" ht="12.75" customHeight="1" x14ac:dyDescent="0.25">
      <c r="A15" s="12" t="s">
        <v>20</v>
      </c>
      <c r="B15" s="13"/>
      <c r="C15" s="41" t="s">
        <v>124</v>
      </c>
      <c r="D15" s="14">
        <v>2010</v>
      </c>
      <c r="E15" s="9">
        <f>E16+E17+E18+E19+E20</f>
        <v>2353.62</v>
      </c>
      <c r="F15" s="9">
        <f t="shared" si="0"/>
        <v>-343.61999999999989</v>
      </c>
      <c r="G15" s="10">
        <f t="shared" si="1"/>
        <v>1.1709552238805969</v>
      </c>
    </row>
    <row r="16" spans="1:7" ht="15" customHeight="1" x14ac:dyDescent="0.25">
      <c r="A16" s="12" t="s">
        <v>20</v>
      </c>
      <c r="B16" s="13"/>
      <c r="C16" s="41" t="s">
        <v>124</v>
      </c>
      <c r="E16" s="14"/>
      <c r="F16" s="9"/>
      <c r="G16" s="10"/>
    </row>
    <row r="17" spans="1:7" ht="14.25" customHeight="1" x14ac:dyDescent="0.25">
      <c r="A17" s="12" t="s">
        <v>20</v>
      </c>
      <c r="B17" s="13"/>
      <c r="C17" s="41" t="s">
        <v>121</v>
      </c>
      <c r="D17" s="14"/>
      <c r="E17" s="14">
        <v>2286</v>
      </c>
      <c r="F17" s="9"/>
      <c r="G17" s="10"/>
    </row>
    <row r="18" spans="1:7" ht="14.25" customHeight="1" x14ac:dyDescent="0.25">
      <c r="A18" s="12" t="s">
        <v>20</v>
      </c>
      <c r="B18" s="13"/>
      <c r="C18" s="41" t="s">
        <v>147</v>
      </c>
      <c r="D18" s="14"/>
      <c r="E18" s="14">
        <v>37.619999999999997</v>
      </c>
      <c r="F18" s="9"/>
      <c r="G18" s="10"/>
    </row>
    <row r="19" spans="1:7" ht="14.25" customHeight="1" x14ac:dyDescent="0.25">
      <c r="A19" s="12" t="s">
        <v>20</v>
      </c>
      <c r="B19" s="13"/>
      <c r="C19" s="41" t="s">
        <v>149</v>
      </c>
      <c r="D19" s="14"/>
      <c r="E19" s="14">
        <v>30</v>
      </c>
      <c r="F19" s="9"/>
      <c r="G19" s="10"/>
    </row>
    <row r="20" spans="1:7" ht="13.5" customHeight="1" x14ac:dyDescent="0.25">
      <c r="A20" s="12" t="s">
        <v>20</v>
      </c>
      <c r="B20" s="13"/>
      <c r="C20" s="41" t="s">
        <v>120</v>
      </c>
      <c r="D20" s="14"/>
      <c r="E20" s="14"/>
      <c r="F20" s="9"/>
      <c r="G20" s="10"/>
    </row>
    <row r="21" spans="1:7" ht="29.25" customHeight="1" x14ac:dyDescent="0.25">
      <c r="A21" s="12" t="s">
        <v>21</v>
      </c>
      <c r="B21" s="13"/>
      <c r="C21" s="41" t="s">
        <v>116</v>
      </c>
      <c r="D21" s="14"/>
      <c r="E21" s="14"/>
      <c r="F21" s="9"/>
      <c r="G21" s="10"/>
    </row>
    <row r="22" spans="1:7" ht="29.25" x14ac:dyDescent="0.25">
      <c r="A22" s="12" t="s">
        <v>21</v>
      </c>
      <c r="B22" s="13" t="s">
        <v>3</v>
      </c>
      <c r="C22" s="41" t="s">
        <v>22</v>
      </c>
      <c r="D22" s="14">
        <v>25000</v>
      </c>
      <c r="E22" s="9">
        <f>E23+E24</f>
        <v>-914.0200000000001</v>
      </c>
      <c r="F22" s="9">
        <f t="shared" si="0"/>
        <v>25914.02</v>
      </c>
      <c r="G22" s="10">
        <f t="shared" si="1"/>
        <v>-3.6560800000000004E-2</v>
      </c>
    </row>
    <row r="23" spans="1:7" ht="29.25" x14ac:dyDescent="0.25">
      <c r="A23" s="12" t="s">
        <v>21</v>
      </c>
      <c r="B23" s="13"/>
      <c r="C23" s="41" t="s">
        <v>126</v>
      </c>
      <c r="D23" s="14"/>
      <c r="E23" s="14">
        <v>113.16</v>
      </c>
      <c r="F23" s="9"/>
      <c r="G23" s="10"/>
    </row>
    <row r="24" spans="1:7" ht="29.25" customHeight="1" x14ac:dyDescent="0.25">
      <c r="A24" s="12" t="s">
        <v>21</v>
      </c>
      <c r="B24" s="13" t="s">
        <v>3</v>
      </c>
      <c r="C24" s="41" t="s">
        <v>23</v>
      </c>
      <c r="D24" s="14" t="s">
        <v>15</v>
      </c>
      <c r="E24" s="14">
        <v>-1027.18</v>
      </c>
      <c r="F24" s="9"/>
      <c r="G24" s="10"/>
    </row>
    <row r="25" spans="1:7" ht="24.75" customHeight="1" x14ac:dyDescent="0.25">
      <c r="A25" s="12" t="s">
        <v>24</v>
      </c>
      <c r="B25" s="13" t="s">
        <v>3</v>
      </c>
      <c r="C25" s="41" t="s">
        <v>25</v>
      </c>
      <c r="D25" s="14"/>
      <c r="E25" s="14">
        <f>E26+E27</f>
        <v>17695.78</v>
      </c>
      <c r="F25" s="9"/>
      <c r="G25" s="10"/>
    </row>
    <row r="26" spans="1:7" ht="23.25" customHeight="1" x14ac:dyDescent="0.25">
      <c r="A26" s="12" t="s">
        <v>24</v>
      </c>
      <c r="B26" s="13" t="s">
        <v>3</v>
      </c>
      <c r="C26" s="41" t="s">
        <v>26</v>
      </c>
      <c r="D26" s="14" t="s">
        <v>15</v>
      </c>
      <c r="E26" s="14">
        <v>17174</v>
      </c>
      <c r="F26" s="9"/>
      <c r="G26" s="10"/>
    </row>
    <row r="27" spans="1:7" ht="24" customHeight="1" x14ac:dyDescent="0.25">
      <c r="A27" s="12" t="s">
        <v>24</v>
      </c>
      <c r="B27" s="13"/>
      <c r="C27" s="41" t="s">
        <v>115</v>
      </c>
      <c r="D27" s="14"/>
      <c r="E27" s="14">
        <v>521.78</v>
      </c>
      <c r="F27" s="9"/>
      <c r="G27" s="10"/>
    </row>
    <row r="28" spans="1:7" ht="22.5" customHeight="1" x14ac:dyDescent="0.25">
      <c r="A28" s="12" t="s">
        <v>24</v>
      </c>
      <c r="B28" s="13"/>
      <c r="C28" s="41" t="s">
        <v>118</v>
      </c>
      <c r="D28" s="14"/>
      <c r="E28" s="14"/>
      <c r="F28" s="9"/>
      <c r="G28" s="10"/>
    </row>
    <row r="29" spans="1:7" ht="19.5" x14ac:dyDescent="0.25">
      <c r="A29" s="12" t="s">
        <v>27</v>
      </c>
      <c r="B29" s="13" t="s">
        <v>3</v>
      </c>
      <c r="C29" s="41" t="s">
        <v>28</v>
      </c>
      <c r="D29" s="14">
        <v>378000</v>
      </c>
      <c r="E29" s="9">
        <f>E30+E31</f>
        <v>25359.629999999997</v>
      </c>
      <c r="F29" s="9">
        <f t="shared" si="0"/>
        <v>352640.37</v>
      </c>
      <c r="G29" s="10">
        <f t="shared" si="1"/>
        <v>6.7088968253968248E-2</v>
      </c>
    </row>
    <row r="30" spans="1:7" ht="19.5" x14ac:dyDescent="0.25">
      <c r="A30" s="12" t="s">
        <v>27</v>
      </c>
      <c r="B30" s="13" t="s">
        <v>3</v>
      </c>
      <c r="C30" s="41" t="s">
        <v>29</v>
      </c>
      <c r="D30" s="14"/>
      <c r="E30" s="14">
        <v>24110.17</v>
      </c>
      <c r="F30" s="9"/>
      <c r="G30" s="10"/>
    </row>
    <row r="31" spans="1:7" ht="19.5" x14ac:dyDescent="0.25">
      <c r="A31" s="12" t="s">
        <v>27</v>
      </c>
      <c r="B31" s="13" t="s">
        <v>3</v>
      </c>
      <c r="C31" s="41" t="s">
        <v>30</v>
      </c>
      <c r="D31" s="14" t="s">
        <v>15</v>
      </c>
      <c r="E31" s="14">
        <v>1249.46</v>
      </c>
      <c r="F31" s="9"/>
      <c r="G31" s="10"/>
    </row>
    <row r="32" spans="1:7" ht="42" customHeight="1" x14ac:dyDescent="0.25">
      <c r="A32" s="12" t="s">
        <v>31</v>
      </c>
      <c r="B32" s="13" t="s">
        <v>3</v>
      </c>
      <c r="C32" s="41" t="s">
        <v>32</v>
      </c>
      <c r="D32" s="14">
        <v>5000</v>
      </c>
      <c r="E32" s="9">
        <f>E33</f>
        <v>1000</v>
      </c>
      <c r="F32" s="9">
        <f t="shared" si="0"/>
        <v>4000</v>
      </c>
      <c r="G32" s="10">
        <f t="shared" si="1"/>
        <v>0.2</v>
      </c>
    </row>
    <row r="33" spans="1:7" ht="43.5" customHeight="1" x14ac:dyDescent="0.25">
      <c r="A33" s="12" t="s">
        <v>31</v>
      </c>
      <c r="B33" s="13" t="s">
        <v>3</v>
      </c>
      <c r="C33" s="41" t="s">
        <v>33</v>
      </c>
      <c r="D33" s="14" t="s">
        <v>15</v>
      </c>
      <c r="E33" s="14">
        <v>1000</v>
      </c>
      <c r="F33" s="9"/>
      <c r="G33" s="10"/>
    </row>
    <row r="34" spans="1:7" ht="30.75" customHeight="1" x14ac:dyDescent="0.25">
      <c r="A34" s="12" t="s">
        <v>34</v>
      </c>
      <c r="B34" s="13" t="s">
        <v>3</v>
      </c>
      <c r="C34" s="41" t="s">
        <v>35</v>
      </c>
      <c r="D34" s="14">
        <v>500000</v>
      </c>
      <c r="E34" s="14">
        <v>614184.4</v>
      </c>
      <c r="F34" s="9">
        <f t="shared" si="0"/>
        <v>-114184.40000000002</v>
      </c>
      <c r="G34" s="10">
        <f t="shared" si="1"/>
        <v>1.2283688000000001</v>
      </c>
    </row>
    <row r="35" spans="1:7" ht="19.5" x14ac:dyDescent="0.25">
      <c r="A35" s="12" t="s">
        <v>195</v>
      </c>
      <c r="B35" s="13"/>
      <c r="C35" s="41" t="s">
        <v>196</v>
      </c>
      <c r="E35" s="14">
        <v>106668</v>
      </c>
      <c r="F35" s="9"/>
      <c r="G35" s="10"/>
    </row>
    <row r="36" spans="1:7" ht="25.5" customHeight="1" x14ac:dyDescent="0.25">
      <c r="A36" s="12" t="s">
        <v>36</v>
      </c>
      <c r="B36" s="13" t="s">
        <v>3</v>
      </c>
      <c r="C36" s="41" t="s">
        <v>153</v>
      </c>
      <c r="D36" s="14">
        <v>81000</v>
      </c>
      <c r="E36" s="14">
        <v>53664</v>
      </c>
      <c r="F36" s="9">
        <f t="shared" si="0"/>
        <v>27336</v>
      </c>
      <c r="G36" s="10">
        <f t="shared" si="1"/>
        <v>0.66251851851851851</v>
      </c>
    </row>
    <row r="37" spans="1:7" ht="20.25" customHeight="1" x14ac:dyDescent="0.25">
      <c r="A37" s="12" t="s">
        <v>37</v>
      </c>
      <c r="B37" s="13" t="s">
        <v>3</v>
      </c>
      <c r="C37" s="41" t="s">
        <v>154</v>
      </c>
      <c r="D37" s="16">
        <v>1655330</v>
      </c>
      <c r="E37" s="14">
        <v>1103930</v>
      </c>
      <c r="F37" s="9">
        <f t="shared" si="0"/>
        <v>551400</v>
      </c>
      <c r="G37" s="10">
        <f t="shared" si="1"/>
        <v>0.66689421444666619</v>
      </c>
    </row>
    <row r="38" spans="1:7" ht="20.25" customHeight="1" x14ac:dyDescent="0.25">
      <c r="A38" s="12" t="s">
        <v>164</v>
      </c>
      <c r="B38" s="13"/>
      <c r="C38" s="41" t="s">
        <v>193</v>
      </c>
      <c r="D38" s="14"/>
      <c r="E38" s="14">
        <v>99000</v>
      </c>
      <c r="F38" s="9"/>
      <c r="G38" s="10"/>
    </row>
    <row r="39" spans="1:7" ht="20.25" customHeight="1" x14ac:dyDescent="0.25">
      <c r="A39" s="12" t="s">
        <v>146</v>
      </c>
      <c r="B39" s="13"/>
      <c r="C39" s="41" t="s">
        <v>145</v>
      </c>
      <c r="D39" s="16">
        <v>79200</v>
      </c>
      <c r="E39" s="14">
        <v>39600</v>
      </c>
      <c r="F39" s="9">
        <f t="shared" si="0"/>
        <v>39600</v>
      </c>
      <c r="G39" s="10">
        <f t="shared" si="1"/>
        <v>0.5</v>
      </c>
    </row>
    <row r="40" spans="1:7" ht="42.75" customHeight="1" x14ac:dyDescent="0.25">
      <c r="A40" s="12" t="s">
        <v>144</v>
      </c>
      <c r="B40" s="13"/>
      <c r="C40" s="42" t="s">
        <v>155</v>
      </c>
      <c r="D40" s="14">
        <v>218800</v>
      </c>
      <c r="E40" s="14">
        <v>164100</v>
      </c>
      <c r="F40" s="9">
        <f t="shared" si="0"/>
        <v>54700</v>
      </c>
      <c r="G40" s="10">
        <f t="shared" si="1"/>
        <v>0.75</v>
      </c>
    </row>
    <row r="41" spans="1:7" ht="25.5" customHeight="1" x14ac:dyDescent="0.25">
      <c r="A41" s="12" t="s">
        <v>38</v>
      </c>
      <c r="B41" s="13" t="s">
        <v>3</v>
      </c>
      <c r="C41" s="41" t="s">
        <v>156</v>
      </c>
      <c r="D41" s="14">
        <v>500000</v>
      </c>
      <c r="E41" s="14">
        <v>375000</v>
      </c>
      <c r="F41" s="9">
        <f t="shared" si="0"/>
        <v>125000</v>
      </c>
      <c r="G41" s="10">
        <f t="shared" si="1"/>
        <v>0.75</v>
      </c>
    </row>
    <row r="42" spans="1:7" x14ac:dyDescent="0.25">
      <c r="A42" s="6" t="s">
        <v>39</v>
      </c>
      <c r="B42" s="7">
        <v>200</v>
      </c>
      <c r="C42" s="43" t="s">
        <v>40</v>
      </c>
      <c r="D42" s="9">
        <f>SUM(D43+D48+D67+D71+D78+D86+D91+D104+D116)</f>
        <v>4057033.48</v>
      </c>
      <c r="E42" s="9">
        <f>E43+E48+E71+E78+E86+E91+E104</f>
        <v>2156430.42</v>
      </c>
      <c r="F42" s="9">
        <f t="shared" si="0"/>
        <v>1900603.06</v>
      </c>
      <c r="G42" s="10">
        <f t="shared" si="1"/>
        <v>0.53152886970999313</v>
      </c>
    </row>
    <row r="43" spans="1:7" ht="21.75" customHeight="1" x14ac:dyDescent="0.25">
      <c r="A43" s="12" t="s">
        <v>41</v>
      </c>
      <c r="B43" s="13" t="s">
        <v>3</v>
      </c>
      <c r="C43" s="41" t="s">
        <v>42</v>
      </c>
      <c r="D43" s="9">
        <f>SUM(D46+D47)</f>
        <v>573200</v>
      </c>
      <c r="E43" s="9">
        <f>E46+E47</f>
        <v>275283.90000000002</v>
      </c>
      <c r="F43" s="9">
        <f t="shared" si="0"/>
        <v>297916.09999999998</v>
      </c>
      <c r="G43" s="10">
        <f t="shared" si="1"/>
        <v>0.48025802512212146</v>
      </c>
    </row>
    <row r="44" spans="1:7" ht="12" customHeight="1" x14ac:dyDescent="0.25">
      <c r="A44" s="12" t="s">
        <v>43</v>
      </c>
      <c r="B44" s="13" t="s">
        <v>3</v>
      </c>
      <c r="C44" s="41" t="s">
        <v>44</v>
      </c>
      <c r="D44" s="14">
        <f>SUM(D46+D47)</f>
        <v>573200</v>
      </c>
      <c r="E44" s="14"/>
      <c r="F44" s="9"/>
      <c r="G44" s="10"/>
    </row>
    <row r="45" spans="1:7" ht="12.75" customHeight="1" x14ac:dyDescent="0.25">
      <c r="A45" s="12" t="s">
        <v>43</v>
      </c>
      <c r="B45" s="13" t="s">
        <v>3</v>
      </c>
      <c r="C45" s="41" t="s">
        <v>45</v>
      </c>
      <c r="D45" s="14">
        <f>SUM(D46+D47)</f>
        <v>573200</v>
      </c>
      <c r="E45" s="14"/>
      <c r="F45" s="9"/>
      <c r="G45" s="10"/>
    </row>
    <row r="46" spans="1:7" ht="11.25" customHeight="1" x14ac:dyDescent="0.25">
      <c r="A46" s="12" t="s">
        <v>46</v>
      </c>
      <c r="B46" s="13" t="s">
        <v>3</v>
      </c>
      <c r="C46" s="41" t="s">
        <v>165</v>
      </c>
      <c r="D46" s="14">
        <v>446000</v>
      </c>
      <c r="E46" s="14">
        <v>210425.9</v>
      </c>
      <c r="F46" s="9">
        <f t="shared" si="0"/>
        <v>235574.1</v>
      </c>
      <c r="G46" s="10">
        <f t="shared" si="1"/>
        <v>0.47180695067264572</v>
      </c>
    </row>
    <row r="47" spans="1:7" ht="9.75" customHeight="1" x14ac:dyDescent="0.25">
      <c r="A47" s="12" t="s">
        <v>46</v>
      </c>
      <c r="B47" s="13" t="s">
        <v>3</v>
      </c>
      <c r="C47" s="41" t="s">
        <v>166</v>
      </c>
      <c r="D47" s="14">
        <v>127200</v>
      </c>
      <c r="E47" s="14">
        <v>64858</v>
      </c>
      <c r="F47" s="9">
        <f t="shared" si="0"/>
        <v>62342</v>
      </c>
      <c r="G47" s="10">
        <f t="shared" si="1"/>
        <v>0.50988993710691821</v>
      </c>
    </row>
    <row r="48" spans="1:7" ht="33.75" customHeight="1" x14ac:dyDescent="0.25">
      <c r="A48" s="12" t="s">
        <v>47</v>
      </c>
      <c r="B48" s="13" t="s">
        <v>3</v>
      </c>
      <c r="C48" s="41" t="s">
        <v>48</v>
      </c>
      <c r="D48" s="9">
        <f>D52+D53+D54+D55+D56+D57+D58+D59+D60+D61+D62+D63+D64+D65+D66</f>
        <v>1003888.48</v>
      </c>
      <c r="E48" s="9">
        <f>E52+E53+E54+E55+E56+E57+E58+E59+E60+E62+E63+E64+E65+E66</f>
        <v>595210.76</v>
      </c>
      <c r="F48" s="9">
        <f t="shared" si="0"/>
        <v>408677.72</v>
      </c>
      <c r="G48" s="10">
        <f t="shared" si="1"/>
        <v>0.59290525975554575</v>
      </c>
    </row>
    <row r="49" spans="1:7" x14ac:dyDescent="0.25">
      <c r="A49" s="12" t="s">
        <v>43</v>
      </c>
      <c r="B49" s="13" t="s">
        <v>3</v>
      </c>
      <c r="C49" s="41" t="s">
        <v>49</v>
      </c>
      <c r="D49" s="14">
        <f>D48</f>
        <v>1003888.48</v>
      </c>
      <c r="E49" s="14"/>
      <c r="F49" s="9"/>
      <c r="G49" s="10"/>
    </row>
    <row r="50" spans="1:7" x14ac:dyDescent="0.25">
      <c r="A50" s="12" t="s">
        <v>46</v>
      </c>
      <c r="B50" s="13" t="s">
        <v>3</v>
      </c>
      <c r="C50" s="41" t="s">
        <v>50</v>
      </c>
      <c r="D50" s="14">
        <f>D48</f>
        <v>1003888.48</v>
      </c>
      <c r="E50" s="14"/>
      <c r="F50" s="9"/>
      <c r="G50" s="10"/>
    </row>
    <row r="51" spans="1:7" ht="24" x14ac:dyDescent="0.25">
      <c r="A51" s="12" t="s">
        <v>46</v>
      </c>
      <c r="B51" s="13"/>
      <c r="C51" s="41" t="s">
        <v>127</v>
      </c>
      <c r="D51" s="14"/>
      <c r="E51" s="14"/>
      <c r="F51" s="9"/>
      <c r="G51" s="10"/>
    </row>
    <row r="52" spans="1:7" ht="48" x14ac:dyDescent="0.25">
      <c r="A52" s="12" t="s">
        <v>46</v>
      </c>
      <c r="B52" s="13" t="s">
        <v>3</v>
      </c>
      <c r="C52" s="41" t="s">
        <v>167</v>
      </c>
      <c r="D52" s="16">
        <v>532300</v>
      </c>
      <c r="E52" s="14">
        <v>309351.05</v>
      </c>
      <c r="F52" s="9">
        <f t="shared" si="0"/>
        <v>222948.95</v>
      </c>
      <c r="G52" s="10">
        <f t="shared" si="1"/>
        <v>0.58115921472853649</v>
      </c>
    </row>
    <row r="53" spans="1:7" ht="36" x14ac:dyDescent="0.25">
      <c r="A53" s="12" t="s">
        <v>46</v>
      </c>
      <c r="B53" s="13" t="s">
        <v>3</v>
      </c>
      <c r="C53" s="41" t="s">
        <v>128</v>
      </c>
      <c r="D53" s="16"/>
      <c r="E53" s="14"/>
      <c r="F53" s="9"/>
      <c r="G53" s="10"/>
    </row>
    <row r="54" spans="1:7" ht="48" x14ac:dyDescent="0.25">
      <c r="A54" s="12" t="s">
        <v>46</v>
      </c>
      <c r="B54" s="13" t="s">
        <v>3</v>
      </c>
      <c r="C54" s="41" t="s">
        <v>168</v>
      </c>
      <c r="D54" s="16">
        <v>166247</v>
      </c>
      <c r="E54" s="14">
        <v>92878.64</v>
      </c>
      <c r="F54" s="9">
        <f t="shared" si="0"/>
        <v>73368.36</v>
      </c>
      <c r="G54" s="10">
        <f t="shared" si="1"/>
        <v>0.55867859269640952</v>
      </c>
    </row>
    <row r="55" spans="1:7" ht="48" x14ac:dyDescent="0.25">
      <c r="A55" s="12" t="s">
        <v>46</v>
      </c>
      <c r="B55" s="13" t="s">
        <v>3</v>
      </c>
      <c r="C55" s="41" t="s">
        <v>169</v>
      </c>
      <c r="D55" s="16">
        <v>33105.14</v>
      </c>
      <c r="E55" s="14">
        <v>11910.38</v>
      </c>
      <c r="F55" s="9">
        <f t="shared" si="0"/>
        <v>21194.760000000002</v>
      </c>
      <c r="G55" s="10">
        <f t="shared" si="1"/>
        <v>0.35977434319866941</v>
      </c>
    </row>
    <row r="56" spans="1:7" ht="48" x14ac:dyDescent="0.25">
      <c r="A56" s="12" t="s">
        <v>46</v>
      </c>
      <c r="B56" s="13" t="s">
        <v>3</v>
      </c>
      <c r="C56" s="41" t="s">
        <v>170</v>
      </c>
      <c r="D56" s="16">
        <v>13970</v>
      </c>
      <c r="E56" s="14">
        <v>13970</v>
      </c>
      <c r="F56" s="9">
        <f t="shared" si="0"/>
        <v>0</v>
      </c>
      <c r="G56" s="10">
        <f t="shared" si="1"/>
        <v>1</v>
      </c>
    </row>
    <row r="57" spans="1:7" ht="48" x14ac:dyDescent="0.25">
      <c r="A57" s="12" t="s">
        <v>46</v>
      </c>
      <c r="B57" s="13" t="s">
        <v>3</v>
      </c>
      <c r="C57" s="41" t="s">
        <v>171</v>
      </c>
      <c r="D57" s="14">
        <v>98200</v>
      </c>
      <c r="E57" s="14">
        <v>63957.43</v>
      </c>
      <c r="F57" s="9">
        <f t="shared" si="0"/>
        <v>34242.57</v>
      </c>
      <c r="G57" s="10">
        <f t="shared" si="1"/>
        <v>0.65129765784114058</v>
      </c>
    </row>
    <row r="58" spans="1:7" ht="48" x14ac:dyDescent="0.25">
      <c r="A58" s="12" t="s">
        <v>46</v>
      </c>
      <c r="B58" s="13" t="s">
        <v>3</v>
      </c>
      <c r="C58" s="41" t="s">
        <v>172</v>
      </c>
      <c r="D58" s="14">
        <v>2500</v>
      </c>
      <c r="E58" s="14">
        <v>2500</v>
      </c>
      <c r="F58" s="9">
        <f t="shared" si="0"/>
        <v>0</v>
      </c>
      <c r="G58" s="10">
        <f t="shared" si="1"/>
        <v>1</v>
      </c>
    </row>
    <row r="59" spans="1:7" ht="48" x14ac:dyDescent="0.25">
      <c r="A59" s="12" t="s">
        <v>46</v>
      </c>
      <c r="B59" s="13" t="s">
        <v>3</v>
      </c>
      <c r="C59" s="41" t="s">
        <v>173</v>
      </c>
      <c r="D59" s="16">
        <v>5500</v>
      </c>
      <c r="E59" s="14">
        <v>5500</v>
      </c>
      <c r="F59" s="9">
        <f t="shared" si="0"/>
        <v>0</v>
      </c>
      <c r="G59" s="10">
        <f t="shared" si="1"/>
        <v>1</v>
      </c>
    </row>
    <row r="60" spans="1:7" ht="48" x14ac:dyDescent="0.25">
      <c r="A60" s="12" t="s">
        <v>46</v>
      </c>
      <c r="B60" s="13" t="s">
        <v>3</v>
      </c>
      <c r="C60" s="41" t="s">
        <v>174</v>
      </c>
      <c r="D60" s="14">
        <v>5000</v>
      </c>
      <c r="E60" s="14"/>
      <c r="F60" s="9">
        <f t="shared" si="0"/>
        <v>5000</v>
      </c>
      <c r="G60" s="10">
        <f t="shared" si="1"/>
        <v>0</v>
      </c>
    </row>
    <row r="61" spans="1:7" ht="48" x14ac:dyDescent="0.25">
      <c r="A61" s="12" t="s">
        <v>46</v>
      </c>
      <c r="B61" s="13"/>
      <c r="C61" s="41" t="s">
        <v>175</v>
      </c>
      <c r="D61" s="16">
        <v>50</v>
      </c>
      <c r="E61" s="14"/>
      <c r="F61" s="9">
        <f t="shared" si="0"/>
        <v>50</v>
      </c>
      <c r="G61" s="10">
        <f t="shared" si="1"/>
        <v>0</v>
      </c>
    </row>
    <row r="62" spans="1:7" ht="48" x14ac:dyDescent="0.25">
      <c r="A62" s="12" t="s">
        <v>46</v>
      </c>
      <c r="B62" s="13" t="s">
        <v>3</v>
      </c>
      <c r="C62" s="41" t="s">
        <v>176</v>
      </c>
      <c r="D62" s="14">
        <v>137762.89000000001</v>
      </c>
      <c r="E62" s="14">
        <v>86849.57</v>
      </c>
      <c r="F62" s="9">
        <f t="shared" si="0"/>
        <v>50913.320000000007</v>
      </c>
      <c r="G62" s="10">
        <f t="shared" si="1"/>
        <v>0.63042790406037508</v>
      </c>
    </row>
    <row r="63" spans="1:7" ht="48" x14ac:dyDescent="0.25">
      <c r="A63" s="12" t="s">
        <v>46</v>
      </c>
      <c r="B63" s="13" t="s">
        <v>3</v>
      </c>
      <c r="C63" s="41" t="s">
        <v>177</v>
      </c>
      <c r="D63" s="16">
        <v>5000</v>
      </c>
      <c r="E63" s="14">
        <v>4040.24</v>
      </c>
      <c r="F63" s="9">
        <f t="shared" si="0"/>
        <v>959.76000000000022</v>
      </c>
      <c r="G63" s="10">
        <f t="shared" si="1"/>
        <v>0.80804799999999999</v>
      </c>
    </row>
    <row r="64" spans="1:7" ht="48" x14ac:dyDescent="0.25">
      <c r="A64" s="12" t="s">
        <v>46</v>
      </c>
      <c r="B64" s="13" t="s">
        <v>3</v>
      </c>
      <c r="C64" s="41" t="s">
        <v>178</v>
      </c>
      <c r="D64" s="14">
        <v>4253.45</v>
      </c>
      <c r="E64" s="14">
        <v>4253.45</v>
      </c>
      <c r="F64" s="9">
        <f t="shared" si="0"/>
        <v>0</v>
      </c>
      <c r="G64" s="10">
        <f t="shared" si="1"/>
        <v>1</v>
      </c>
    </row>
    <row r="65" spans="1:7" ht="48" x14ac:dyDescent="0.25">
      <c r="A65" s="12" t="s">
        <v>46</v>
      </c>
      <c r="B65" s="13" t="s">
        <v>3</v>
      </c>
      <c r="C65" s="41" t="s">
        <v>148</v>
      </c>
      <c r="D65" s="14"/>
      <c r="E65" s="14"/>
      <c r="F65" s="9"/>
      <c r="G65" s="10"/>
    </row>
    <row r="66" spans="1:7" ht="36" x14ac:dyDescent="0.25">
      <c r="A66" s="12" t="s">
        <v>46</v>
      </c>
      <c r="B66" s="13" t="s">
        <v>3</v>
      </c>
      <c r="C66" s="41" t="s">
        <v>150</v>
      </c>
      <c r="D66" s="14"/>
      <c r="E66" s="14"/>
      <c r="F66" s="9"/>
      <c r="G66" s="10"/>
    </row>
    <row r="67" spans="1:7" x14ac:dyDescent="0.25">
      <c r="A67" s="12" t="s">
        <v>51</v>
      </c>
      <c r="B67" s="13" t="s">
        <v>3</v>
      </c>
      <c r="C67" s="41" t="s">
        <v>52</v>
      </c>
      <c r="D67" s="14"/>
      <c r="E67" s="14" t="s">
        <v>15</v>
      </c>
      <c r="F67" s="9"/>
      <c r="G67" s="10"/>
    </row>
    <row r="68" spans="1:7" x14ac:dyDescent="0.25">
      <c r="A68" s="12" t="s">
        <v>43</v>
      </c>
      <c r="B68" s="13" t="s">
        <v>3</v>
      </c>
      <c r="C68" s="41" t="s">
        <v>53</v>
      </c>
      <c r="D68" s="14"/>
      <c r="E68" s="14" t="s">
        <v>15</v>
      </c>
      <c r="F68" s="9"/>
      <c r="G68" s="10"/>
    </row>
    <row r="69" spans="1:7" x14ac:dyDescent="0.25">
      <c r="A69" s="12" t="s">
        <v>43</v>
      </c>
      <c r="B69" s="13" t="s">
        <v>3</v>
      </c>
      <c r="C69" s="41" t="s">
        <v>54</v>
      </c>
      <c r="D69" s="14"/>
      <c r="E69" s="14" t="s">
        <v>15</v>
      </c>
      <c r="F69" s="9"/>
      <c r="G69" s="10"/>
    </row>
    <row r="70" spans="1:7" ht="48" x14ac:dyDescent="0.25">
      <c r="A70" s="12" t="s">
        <v>46</v>
      </c>
      <c r="B70" s="13" t="s">
        <v>3</v>
      </c>
      <c r="C70" s="41" t="s">
        <v>55</v>
      </c>
      <c r="D70" s="14"/>
      <c r="E70" s="14" t="s">
        <v>15</v>
      </c>
      <c r="F70" s="9"/>
      <c r="G70" s="10"/>
    </row>
    <row r="71" spans="1:7" ht="10.5" customHeight="1" x14ac:dyDescent="0.25">
      <c r="A71" s="12" t="s">
        <v>56</v>
      </c>
      <c r="B71" s="13" t="s">
        <v>3</v>
      </c>
      <c r="C71" s="41" t="s">
        <v>57</v>
      </c>
      <c r="D71" s="9">
        <f>D74+D75+D76+D77</f>
        <v>79200</v>
      </c>
      <c r="E71" s="9">
        <f>E74+E75+E77</f>
        <v>35601</v>
      </c>
      <c r="F71" s="9">
        <f t="shared" ref="F71:F111" si="2">D71-E71</f>
        <v>43599</v>
      </c>
      <c r="G71" s="10">
        <f t="shared" ref="G71:G111" si="3">(E71/D71)*100%</f>
        <v>0.44950757575757577</v>
      </c>
    </row>
    <row r="72" spans="1:7" ht="12" customHeight="1" x14ac:dyDescent="0.25">
      <c r="A72" s="12" t="s">
        <v>43</v>
      </c>
      <c r="B72" s="13" t="s">
        <v>3</v>
      </c>
      <c r="C72" s="41" t="s">
        <v>58</v>
      </c>
      <c r="D72" s="14">
        <f>D71</f>
        <v>79200</v>
      </c>
      <c r="E72" s="14"/>
      <c r="F72" s="9"/>
      <c r="G72" s="10"/>
    </row>
    <row r="73" spans="1:7" ht="10.5" customHeight="1" x14ac:dyDescent="0.25">
      <c r="A73" s="12" t="s">
        <v>43</v>
      </c>
      <c r="B73" s="13" t="s">
        <v>3</v>
      </c>
      <c r="C73" s="41" t="s">
        <v>59</v>
      </c>
      <c r="D73" s="14">
        <f>D71</f>
        <v>79200</v>
      </c>
      <c r="E73" s="14"/>
      <c r="F73" s="9"/>
      <c r="G73" s="10"/>
    </row>
    <row r="74" spans="1:7" ht="36" x14ac:dyDescent="0.25">
      <c r="A74" s="12" t="s">
        <v>46</v>
      </c>
      <c r="B74" s="13" t="s">
        <v>3</v>
      </c>
      <c r="C74" s="41" t="s">
        <v>129</v>
      </c>
      <c r="D74" s="14">
        <v>54700</v>
      </c>
      <c r="E74" s="14">
        <v>27342</v>
      </c>
      <c r="F74" s="9">
        <f t="shared" si="2"/>
        <v>27358</v>
      </c>
      <c r="G74" s="10">
        <f t="shared" si="3"/>
        <v>0.49985374771480806</v>
      </c>
    </row>
    <row r="75" spans="1:7" ht="36" x14ac:dyDescent="0.25">
      <c r="A75" s="12" t="s">
        <v>46</v>
      </c>
      <c r="B75" s="13" t="s">
        <v>3</v>
      </c>
      <c r="C75" s="41" t="s">
        <v>132</v>
      </c>
      <c r="D75" s="14">
        <v>16500</v>
      </c>
      <c r="E75" s="14">
        <v>8259</v>
      </c>
      <c r="F75" s="9">
        <f t="shared" si="2"/>
        <v>8241</v>
      </c>
      <c r="G75" s="10">
        <f t="shared" si="3"/>
        <v>0.50054545454545452</v>
      </c>
    </row>
    <row r="76" spans="1:7" ht="36" x14ac:dyDescent="0.25">
      <c r="A76" s="12" t="s">
        <v>46</v>
      </c>
      <c r="B76" s="13" t="s">
        <v>3</v>
      </c>
      <c r="C76" s="41" t="s">
        <v>130</v>
      </c>
      <c r="D76" s="14"/>
      <c r="E76" s="14"/>
      <c r="F76" s="9"/>
      <c r="G76" s="10"/>
    </row>
    <row r="77" spans="1:7" ht="36" x14ac:dyDescent="0.25">
      <c r="A77" s="12" t="s">
        <v>46</v>
      </c>
      <c r="B77" s="13" t="s">
        <v>3</v>
      </c>
      <c r="C77" s="41" t="s">
        <v>131</v>
      </c>
      <c r="D77" s="14">
        <v>8000</v>
      </c>
      <c r="E77" s="14"/>
      <c r="F77" s="9">
        <f t="shared" si="2"/>
        <v>8000</v>
      </c>
      <c r="G77" s="10">
        <f t="shared" si="3"/>
        <v>0</v>
      </c>
    </row>
    <row r="78" spans="1:7" x14ac:dyDescent="0.25">
      <c r="A78" s="12" t="s">
        <v>60</v>
      </c>
      <c r="B78" s="13" t="s">
        <v>3</v>
      </c>
      <c r="C78" s="41" t="s">
        <v>61</v>
      </c>
      <c r="D78" s="9">
        <f>D81+D82+D83+D84+D85</f>
        <v>468800</v>
      </c>
      <c r="E78" s="9">
        <f>E83+E84</f>
        <v>109232</v>
      </c>
      <c r="F78" s="9">
        <f t="shared" si="2"/>
        <v>359568</v>
      </c>
      <c r="G78" s="10">
        <f t="shared" si="3"/>
        <v>0.23300341296928329</v>
      </c>
    </row>
    <row r="79" spans="1:7" x14ac:dyDescent="0.25">
      <c r="A79" s="12" t="s">
        <v>43</v>
      </c>
      <c r="B79" s="13" t="s">
        <v>3</v>
      </c>
      <c r="C79" s="41" t="s">
        <v>134</v>
      </c>
      <c r="D79" s="14">
        <f>D78</f>
        <v>468800</v>
      </c>
      <c r="E79" s="14" t="s">
        <v>15</v>
      </c>
      <c r="F79" s="9"/>
      <c r="G79" s="10"/>
    </row>
    <row r="80" spans="1:7" x14ac:dyDescent="0.25">
      <c r="A80" s="12" t="s">
        <v>43</v>
      </c>
      <c r="B80" s="13" t="s">
        <v>3</v>
      </c>
      <c r="C80" s="41" t="s">
        <v>133</v>
      </c>
      <c r="D80" s="14">
        <f>D78</f>
        <v>468800</v>
      </c>
      <c r="E80" s="14"/>
      <c r="F80" s="9"/>
      <c r="G80" s="10"/>
    </row>
    <row r="81" spans="1:7" ht="34.5" customHeight="1" x14ac:dyDescent="0.25">
      <c r="A81" s="12" t="s">
        <v>46</v>
      </c>
      <c r="B81" s="13" t="s">
        <v>3</v>
      </c>
      <c r="C81" s="41" t="s">
        <v>179</v>
      </c>
      <c r="D81" s="14">
        <v>250000</v>
      </c>
      <c r="E81" s="14"/>
      <c r="F81" s="9">
        <f t="shared" si="2"/>
        <v>250000</v>
      </c>
      <c r="G81" s="10">
        <f t="shared" si="3"/>
        <v>0</v>
      </c>
    </row>
    <row r="82" spans="1:7" ht="24" x14ac:dyDescent="0.25">
      <c r="A82" s="12" t="s">
        <v>46</v>
      </c>
      <c r="B82" s="13"/>
      <c r="C82" s="41" t="s">
        <v>180</v>
      </c>
      <c r="D82" s="14">
        <v>109568</v>
      </c>
      <c r="E82" s="14"/>
      <c r="F82" s="9">
        <f t="shared" ref="F82:F84" si="4">D82-E82</f>
        <v>109568</v>
      </c>
      <c r="G82" s="10">
        <f t="shared" ref="G82" si="5">(E82/D82)*100%</f>
        <v>0</v>
      </c>
    </row>
    <row r="83" spans="1:7" ht="24" x14ac:dyDescent="0.25">
      <c r="A83" s="12" t="s">
        <v>46</v>
      </c>
      <c r="B83" s="13"/>
      <c r="C83" s="41" t="s">
        <v>162</v>
      </c>
      <c r="D83" s="14">
        <v>52236</v>
      </c>
      <c r="E83" s="14">
        <v>52236</v>
      </c>
      <c r="F83" s="9">
        <f t="shared" si="4"/>
        <v>0</v>
      </c>
      <c r="G83" s="10">
        <f>(E83/D83)*100%</f>
        <v>1</v>
      </c>
    </row>
    <row r="84" spans="1:7" ht="24" x14ac:dyDescent="0.25">
      <c r="A84" s="12" t="s">
        <v>46</v>
      </c>
      <c r="B84" s="13"/>
      <c r="C84" s="41" t="s">
        <v>181</v>
      </c>
      <c r="D84" s="14">
        <v>56996</v>
      </c>
      <c r="E84" s="14">
        <v>56996</v>
      </c>
      <c r="F84" s="9">
        <f t="shared" si="4"/>
        <v>0</v>
      </c>
      <c r="G84" s="10">
        <f>(E84/D84)*100%</f>
        <v>1</v>
      </c>
    </row>
    <row r="85" spans="1:7" ht="24" x14ac:dyDescent="0.25">
      <c r="A85" s="12" t="s">
        <v>46</v>
      </c>
      <c r="B85" s="13"/>
      <c r="C85" s="41" t="s">
        <v>152</v>
      </c>
      <c r="D85" s="14"/>
      <c r="E85" s="14"/>
      <c r="F85" s="9"/>
      <c r="G85" s="10"/>
    </row>
    <row r="86" spans="1:7" ht="12.75" customHeight="1" x14ac:dyDescent="0.25">
      <c r="A86" s="12" t="s">
        <v>62</v>
      </c>
      <c r="B86" s="13" t="s">
        <v>3</v>
      </c>
      <c r="C86" s="41" t="s">
        <v>157</v>
      </c>
      <c r="D86" s="14">
        <f>D89</f>
        <v>200000</v>
      </c>
      <c r="E86" s="14"/>
      <c r="F86" s="9">
        <f t="shared" si="2"/>
        <v>200000</v>
      </c>
      <c r="G86" s="10">
        <f t="shared" si="3"/>
        <v>0</v>
      </c>
    </row>
    <row r="87" spans="1:7" x14ac:dyDescent="0.25">
      <c r="A87" s="12" t="s">
        <v>43</v>
      </c>
      <c r="B87" s="13" t="s">
        <v>3</v>
      </c>
      <c r="C87" s="41" t="s">
        <v>158</v>
      </c>
      <c r="D87" s="14"/>
      <c r="E87" s="14"/>
      <c r="F87" s="9"/>
      <c r="G87" s="10"/>
    </row>
    <row r="88" spans="1:7" x14ac:dyDescent="0.25">
      <c r="A88" s="12" t="s">
        <v>46</v>
      </c>
      <c r="B88" s="13" t="s">
        <v>3</v>
      </c>
      <c r="C88" s="41" t="s">
        <v>159</v>
      </c>
      <c r="D88" s="14"/>
      <c r="E88" s="14" t="s">
        <v>15</v>
      </c>
      <c r="F88" s="9"/>
      <c r="G88" s="10"/>
    </row>
    <row r="89" spans="1:7" ht="36" x14ac:dyDescent="0.25">
      <c r="A89" s="12" t="s">
        <v>46</v>
      </c>
      <c r="B89" s="13"/>
      <c r="C89" s="41" t="s">
        <v>160</v>
      </c>
      <c r="D89" s="14">
        <v>200000</v>
      </c>
      <c r="E89" s="14"/>
      <c r="F89" s="9">
        <f t="shared" si="2"/>
        <v>200000</v>
      </c>
      <c r="G89" s="10">
        <f t="shared" si="3"/>
        <v>0</v>
      </c>
    </row>
    <row r="90" spans="1:7" ht="48" x14ac:dyDescent="0.25">
      <c r="A90" s="12" t="s">
        <v>46</v>
      </c>
      <c r="B90" s="13"/>
      <c r="C90" s="41" t="s">
        <v>117</v>
      </c>
      <c r="D90" s="14"/>
      <c r="E90" s="14"/>
      <c r="F90" s="9"/>
      <c r="G90" s="10"/>
    </row>
    <row r="91" spans="1:7" ht="11.25" customHeight="1" x14ac:dyDescent="0.25">
      <c r="A91" s="12" t="s">
        <v>63</v>
      </c>
      <c r="B91" s="13" t="s">
        <v>3</v>
      </c>
      <c r="C91" s="41" t="s">
        <v>64</v>
      </c>
      <c r="D91" s="9">
        <f>SUM(D94+D96+D97+D98+D99+D100+D101+D102+D103+D95)</f>
        <v>387235</v>
      </c>
      <c r="E91" s="9">
        <f>E99+E98+E103</f>
        <v>256089.19</v>
      </c>
      <c r="F91" s="9">
        <f t="shared" si="2"/>
        <v>131145.81</v>
      </c>
      <c r="G91" s="10">
        <f t="shared" si="3"/>
        <v>0.66132759177243794</v>
      </c>
    </row>
    <row r="92" spans="1:7" ht="19.5" x14ac:dyDescent="0.25">
      <c r="A92" s="12" t="s">
        <v>65</v>
      </c>
      <c r="B92" s="13" t="s">
        <v>3</v>
      </c>
      <c r="C92" s="41" t="s">
        <v>66</v>
      </c>
      <c r="D92" s="14">
        <f>D91</f>
        <v>387235</v>
      </c>
      <c r="E92" s="14"/>
      <c r="F92" s="9">
        <f t="shared" si="2"/>
        <v>387235</v>
      </c>
      <c r="G92" s="10">
        <f t="shared" si="3"/>
        <v>0</v>
      </c>
    </row>
    <row r="93" spans="1:7" ht="19.5" x14ac:dyDescent="0.25">
      <c r="A93" s="12" t="s">
        <v>119</v>
      </c>
      <c r="B93" s="13" t="s">
        <v>3</v>
      </c>
      <c r="C93" s="41" t="s">
        <v>67</v>
      </c>
      <c r="D93" s="14">
        <f>D91</f>
        <v>387235</v>
      </c>
      <c r="E93" s="14"/>
      <c r="F93" s="9">
        <f t="shared" si="2"/>
        <v>387235</v>
      </c>
      <c r="G93" s="10">
        <f t="shared" si="3"/>
        <v>0</v>
      </c>
    </row>
    <row r="94" spans="1:7" ht="48" x14ac:dyDescent="0.25">
      <c r="A94" s="12" t="s">
        <v>46</v>
      </c>
      <c r="B94" s="13" t="s">
        <v>3</v>
      </c>
      <c r="C94" s="41" t="s">
        <v>135</v>
      </c>
      <c r="D94" s="14"/>
      <c r="E94" s="14"/>
      <c r="F94" s="9"/>
      <c r="G94" s="10"/>
    </row>
    <row r="95" spans="1:7" ht="48" x14ac:dyDescent="0.25">
      <c r="A95" s="12" t="s">
        <v>46</v>
      </c>
      <c r="B95" s="13" t="s">
        <v>3</v>
      </c>
      <c r="C95" s="41" t="s">
        <v>141</v>
      </c>
      <c r="D95" s="14"/>
      <c r="E95" s="14"/>
      <c r="F95" s="9"/>
      <c r="G95" s="10"/>
    </row>
    <row r="96" spans="1:7" ht="36" x14ac:dyDescent="0.25">
      <c r="A96" s="12" t="s">
        <v>46</v>
      </c>
      <c r="B96" s="13"/>
      <c r="C96" s="41" t="s">
        <v>136</v>
      </c>
      <c r="D96" s="14"/>
      <c r="E96" s="14"/>
      <c r="F96" s="9"/>
      <c r="G96" s="10"/>
    </row>
    <row r="97" spans="1:7" ht="48" x14ac:dyDescent="0.25">
      <c r="A97" s="12" t="s">
        <v>46</v>
      </c>
      <c r="B97" s="13"/>
      <c r="C97" s="41" t="s">
        <v>137</v>
      </c>
      <c r="D97" s="14"/>
      <c r="E97" s="14"/>
      <c r="F97" s="9"/>
      <c r="G97" s="10"/>
    </row>
    <row r="98" spans="1:7" ht="48" x14ac:dyDescent="0.25">
      <c r="A98" s="12" t="s">
        <v>46</v>
      </c>
      <c r="B98" s="13"/>
      <c r="C98" s="41" t="s">
        <v>182</v>
      </c>
      <c r="D98" s="14">
        <v>38235</v>
      </c>
      <c r="E98" s="14">
        <v>38235</v>
      </c>
      <c r="F98" s="9">
        <f t="shared" si="2"/>
        <v>0</v>
      </c>
      <c r="G98" s="10">
        <f t="shared" si="3"/>
        <v>1</v>
      </c>
    </row>
    <row r="99" spans="1:7" ht="24" x14ac:dyDescent="0.25">
      <c r="A99" s="12" t="s">
        <v>46</v>
      </c>
      <c r="B99" s="13"/>
      <c r="C99" s="41" t="s">
        <v>184</v>
      </c>
      <c r="D99" s="14">
        <v>250000</v>
      </c>
      <c r="E99" s="14">
        <v>118854.19</v>
      </c>
      <c r="F99" s="9">
        <f t="shared" si="2"/>
        <v>131145.81</v>
      </c>
      <c r="G99" s="10">
        <f t="shared" si="3"/>
        <v>0.47541675999999999</v>
      </c>
    </row>
    <row r="100" spans="1:7" ht="24" x14ac:dyDescent="0.25">
      <c r="A100" s="12" t="s">
        <v>46</v>
      </c>
      <c r="B100" s="13"/>
      <c r="C100" s="41" t="s">
        <v>138</v>
      </c>
      <c r="D100" s="14"/>
      <c r="E100" s="14"/>
      <c r="F100" s="9"/>
      <c r="G100" s="10"/>
    </row>
    <row r="101" spans="1:7" ht="48" x14ac:dyDescent="0.25">
      <c r="A101" s="12" t="s">
        <v>46</v>
      </c>
      <c r="B101" s="13" t="s">
        <v>3</v>
      </c>
      <c r="C101" s="41" t="s">
        <v>139</v>
      </c>
      <c r="D101" s="14"/>
      <c r="E101" s="14"/>
      <c r="F101" s="9"/>
      <c r="G101" s="10"/>
    </row>
    <row r="102" spans="1:7" ht="24" x14ac:dyDescent="0.25">
      <c r="A102" s="12" t="s">
        <v>46</v>
      </c>
      <c r="B102" s="13"/>
      <c r="C102" s="41" t="s">
        <v>140</v>
      </c>
      <c r="D102" s="14"/>
      <c r="E102" s="14"/>
      <c r="F102" s="9"/>
      <c r="G102" s="10"/>
    </row>
    <row r="103" spans="1:7" ht="36" x14ac:dyDescent="0.25">
      <c r="A103" s="12" t="s">
        <v>46</v>
      </c>
      <c r="B103" s="13"/>
      <c r="C103" s="41" t="s">
        <v>183</v>
      </c>
      <c r="D103" s="17">
        <v>99000</v>
      </c>
      <c r="E103" s="17">
        <v>99000</v>
      </c>
      <c r="F103" s="9">
        <f t="shared" si="2"/>
        <v>0</v>
      </c>
      <c r="G103" s="10">
        <f t="shared" si="3"/>
        <v>1</v>
      </c>
    </row>
    <row r="104" spans="1:7" x14ac:dyDescent="0.25">
      <c r="A104" s="12" t="s">
        <v>68</v>
      </c>
      <c r="B104" s="13" t="s">
        <v>3</v>
      </c>
      <c r="C104" s="41" t="s">
        <v>69</v>
      </c>
      <c r="D104" s="9">
        <f>D107+D108+D109+D110+D111+D112+D113+D114+D115</f>
        <v>1344710</v>
      </c>
      <c r="E104" s="9">
        <f>E107+E108+E109+E110+E111+E112+E113+E115</f>
        <v>885013.57000000007</v>
      </c>
      <c r="F104" s="9">
        <f t="shared" si="2"/>
        <v>459696.42999999993</v>
      </c>
      <c r="G104" s="10">
        <f t="shared" si="3"/>
        <v>0.65814455904990676</v>
      </c>
    </row>
    <row r="105" spans="1:7" ht="11.25" customHeight="1" x14ac:dyDescent="0.25">
      <c r="A105" s="12" t="s">
        <v>43</v>
      </c>
      <c r="B105" s="13" t="s">
        <v>3</v>
      </c>
      <c r="C105" s="41" t="s">
        <v>70</v>
      </c>
      <c r="D105" s="14">
        <f>SUM(D107+D108+D109+D110+D111+D112+D113+D115)</f>
        <v>1344710</v>
      </c>
      <c r="E105" s="14"/>
      <c r="F105" s="9"/>
      <c r="G105" s="10"/>
    </row>
    <row r="106" spans="1:7" ht="11.25" customHeight="1" x14ac:dyDescent="0.25">
      <c r="A106" s="12" t="s">
        <v>43</v>
      </c>
      <c r="B106" s="13" t="s">
        <v>3</v>
      </c>
      <c r="C106" s="41" t="s">
        <v>71</v>
      </c>
      <c r="D106" s="14">
        <f>SUM(D107+D108+D109+D110+D111+D112+D113+D115)</f>
        <v>1344710</v>
      </c>
      <c r="E106" s="14"/>
      <c r="F106" s="9"/>
      <c r="G106" s="10"/>
    </row>
    <row r="107" spans="1:7" ht="40.5" customHeight="1" x14ac:dyDescent="0.25">
      <c r="A107" s="12" t="s">
        <v>46</v>
      </c>
      <c r="B107" s="13" t="s">
        <v>3</v>
      </c>
      <c r="C107" s="41" t="s">
        <v>185</v>
      </c>
      <c r="D107" s="16">
        <v>223610</v>
      </c>
      <c r="E107" s="14">
        <v>221864.81</v>
      </c>
      <c r="F107" s="9">
        <f t="shared" si="2"/>
        <v>1745.1900000000023</v>
      </c>
      <c r="G107" s="10">
        <f t="shared" si="3"/>
        <v>0.99219538482178793</v>
      </c>
    </row>
    <row r="108" spans="1:7" ht="36" x14ac:dyDescent="0.25">
      <c r="A108" s="12" t="s">
        <v>46</v>
      </c>
      <c r="B108" s="13" t="s">
        <v>3</v>
      </c>
      <c r="C108" s="41" t="s">
        <v>186</v>
      </c>
      <c r="D108" s="16">
        <v>67800</v>
      </c>
      <c r="E108" s="14">
        <v>67800</v>
      </c>
      <c r="F108" s="9">
        <f t="shared" si="2"/>
        <v>0</v>
      </c>
      <c r="G108" s="10">
        <f t="shared" si="3"/>
        <v>1</v>
      </c>
    </row>
    <row r="109" spans="1:7" ht="48" x14ac:dyDescent="0.25">
      <c r="A109" s="12" t="s">
        <v>46</v>
      </c>
      <c r="B109" s="13" t="s">
        <v>3</v>
      </c>
      <c r="C109" s="41" t="s">
        <v>187</v>
      </c>
      <c r="D109" s="14">
        <v>752800</v>
      </c>
      <c r="E109" s="14">
        <v>427088.4</v>
      </c>
      <c r="F109" s="9">
        <f t="shared" si="2"/>
        <v>325711.59999999998</v>
      </c>
      <c r="G109" s="10">
        <f t="shared" si="3"/>
        <v>0.5673331562167907</v>
      </c>
    </row>
    <row r="110" spans="1:7" ht="10.5" customHeight="1" x14ac:dyDescent="0.25">
      <c r="A110" s="12" t="s">
        <v>46</v>
      </c>
      <c r="B110" s="13" t="s">
        <v>3</v>
      </c>
      <c r="C110" s="41" t="s">
        <v>188</v>
      </c>
      <c r="D110" s="14">
        <v>155000</v>
      </c>
      <c r="E110" s="14">
        <v>96420.07</v>
      </c>
      <c r="F110" s="9">
        <f t="shared" si="2"/>
        <v>58579.929999999993</v>
      </c>
      <c r="G110" s="10">
        <f t="shared" si="3"/>
        <v>0.62206496774193554</v>
      </c>
    </row>
    <row r="111" spans="1:7" ht="11.25" customHeight="1" x14ac:dyDescent="0.25">
      <c r="A111" s="12" t="s">
        <v>46</v>
      </c>
      <c r="B111" s="13"/>
      <c r="C111" s="41" t="s">
        <v>189</v>
      </c>
      <c r="D111" s="14">
        <v>20641.22</v>
      </c>
      <c r="E111" s="14">
        <v>12268.92</v>
      </c>
      <c r="F111" s="9">
        <f t="shared" si="2"/>
        <v>8372.3000000000011</v>
      </c>
      <c r="G111" s="10">
        <f t="shared" si="3"/>
        <v>0.59438928512946421</v>
      </c>
    </row>
    <row r="112" spans="1:7" ht="12" customHeight="1" x14ac:dyDescent="0.25">
      <c r="A112" s="12" t="s">
        <v>46</v>
      </c>
      <c r="B112" s="13" t="s">
        <v>3</v>
      </c>
      <c r="C112" s="41" t="s">
        <v>190</v>
      </c>
      <c r="D112" s="16">
        <v>1026</v>
      </c>
      <c r="E112" s="14">
        <v>1026</v>
      </c>
      <c r="F112" s="9">
        <f t="shared" ref="F112:F115" si="6">D112-E112</f>
        <v>0</v>
      </c>
      <c r="G112" s="10">
        <f t="shared" ref="G112:G115" si="7">(E112/D112)*100%</f>
        <v>1</v>
      </c>
    </row>
    <row r="113" spans="1:7" ht="12" customHeight="1" x14ac:dyDescent="0.25">
      <c r="A113" s="12" t="s">
        <v>46</v>
      </c>
      <c r="B113" s="13"/>
      <c r="C113" s="41" t="s">
        <v>191</v>
      </c>
      <c r="D113" s="14">
        <v>118832.78</v>
      </c>
      <c r="E113" s="14">
        <v>58045.37</v>
      </c>
      <c r="F113" s="9">
        <f t="shared" si="6"/>
        <v>60787.409999999996</v>
      </c>
      <c r="G113" s="10">
        <f t="shared" si="7"/>
        <v>0.48846261107414979</v>
      </c>
    </row>
    <row r="114" spans="1:7" ht="12" customHeight="1" x14ac:dyDescent="0.25">
      <c r="A114" s="12" t="s">
        <v>46</v>
      </c>
      <c r="B114" s="13"/>
      <c r="C114" s="41" t="s">
        <v>151</v>
      </c>
      <c r="D114" s="14"/>
      <c r="E114" s="14"/>
      <c r="F114" s="9"/>
      <c r="G114" s="10"/>
    </row>
    <row r="115" spans="1:7" ht="10.5" customHeight="1" x14ac:dyDescent="0.25">
      <c r="A115" s="12" t="s">
        <v>46</v>
      </c>
      <c r="B115" s="13"/>
      <c r="C115" s="41" t="s">
        <v>192</v>
      </c>
      <c r="D115" s="16">
        <v>5000</v>
      </c>
      <c r="E115" s="14">
        <v>500</v>
      </c>
      <c r="F115" s="9">
        <f t="shared" si="6"/>
        <v>4500</v>
      </c>
      <c r="G115" s="10">
        <f t="shared" si="7"/>
        <v>0.1</v>
      </c>
    </row>
    <row r="116" spans="1:7" ht="12.75" customHeight="1" x14ac:dyDescent="0.25">
      <c r="A116" s="12" t="s">
        <v>72</v>
      </c>
      <c r="B116" s="13" t="s">
        <v>3</v>
      </c>
      <c r="C116" s="41" t="s">
        <v>73</v>
      </c>
      <c r="D116" s="9">
        <f>SUM(D119+D120)</f>
        <v>0</v>
      </c>
      <c r="E116" s="14"/>
      <c r="F116" s="9"/>
      <c r="G116" s="10"/>
    </row>
    <row r="117" spans="1:7" ht="12.75" customHeight="1" x14ac:dyDescent="0.25">
      <c r="A117" s="12" t="s">
        <v>43</v>
      </c>
      <c r="B117" s="13" t="s">
        <v>3</v>
      </c>
      <c r="C117" s="41" t="s">
        <v>74</v>
      </c>
      <c r="D117" s="14">
        <f>SUM(D119+D120)</f>
        <v>0</v>
      </c>
      <c r="E117" s="14" t="s">
        <v>15</v>
      </c>
      <c r="F117" s="9"/>
      <c r="G117" s="10"/>
    </row>
    <row r="118" spans="1:7" x14ac:dyDescent="0.25">
      <c r="A118" s="12" t="s">
        <v>43</v>
      </c>
      <c r="B118" s="13" t="s">
        <v>3</v>
      </c>
      <c r="C118" s="41" t="s">
        <v>75</v>
      </c>
      <c r="D118" s="14">
        <f>SUM(D119+D120)</f>
        <v>0</v>
      </c>
      <c r="E118" s="14" t="s">
        <v>15</v>
      </c>
      <c r="F118" s="9"/>
      <c r="G118" s="10"/>
    </row>
    <row r="119" spans="1:7" ht="48" x14ac:dyDescent="0.25">
      <c r="A119" s="12" t="s">
        <v>46</v>
      </c>
      <c r="B119" s="13" t="s">
        <v>3</v>
      </c>
      <c r="C119" s="41" t="s">
        <v>142</v>
      </c>
      <c r="D119" s="14"/>
      <c r="E119" s="14"/>
      <c r="F119" s="9"/>
      <c r="G119" s="10"/>
    </row>
    <row r="120" spans="1:7" ht="11.25" customHeight="1" x14ac:dyDescent="0.25">
      <c r="A120" s="12" t="s">
        <v>46</v>
      </c>
      <c r="B120" s="13"/>
      <c r="C120" s="41" t="s">
        <v>143</v>
      </c>
      <c r="D120" s="14"/>
      <c r="E120" s="14"/>
      <c r="F120" s="14"/>
      <c r="G120" s="18"/>
    </row>
    <row r="121" spans="1:7" ht="13.5" customHeight="1" x14ac:dyDescent="0.25">
      <c r="A121" s="6" t="s">
        <v>76</v>
      </c>
      <c r="B121" s="7">
        <v>450</v>
      </c>
      <c r="C121" s="43" t="s">
        <v>3</v>
      </c>
      <c r="D121" s="9" t="s">
        <v>15</v>
      </c>
      <c r="E121" s="9"/>
      <c r="F121" s="9"/>
      <c r="G121" s="10"/>
    </row>
    <row r="122" spans="1:7" ht="11.25" customHeight="1" x14ac:dyDescent="0.25">
      <c r="A122" s="6" t="s">
        <v>77</v>
      </c>
      <c r="B122" s="19">
        <v>500</v>
      </c>
      <c r="C122" s="44" t="s">
        <v>78</v>
      </c>
      <c r="D122" s="9" t="s">
        <v>15</v>
      </c>
      <c r="E122" s="9"/>
      <c r="F122" s="9"/>
      <c r="G122" s="10"/>
    </row>
    <row r="123" spans="1:7" x14ac:dyDescent="0.25">
      <c r="A123" s="12" t="s">
        <v>79</v>
      </c>
      <c r="B123" s="20" t="s">
        <v>3</v>
      </c>
      <c r="C123" s="45" t="s">
        <v>80</v>
      </c>
      <c r="D123" s="14" t="s">
        <v>15</v>
      </c>
      <c r="E123" s="14">
        <v>62236.480000000003</v>
      </c>
      <c r="F123" s="14"/>
      <c r="G123" s="18"/>
    </row>
    <row r="124" spans="1:7" x14ac:dyDescent="0.25">
      <c r="A124" s="12" t="s">
        <v>79</v>
      </c>
      <c r="B124" s="20" t="s">
        <v>3</v>
      </c>
      <c r="C124" s="45" t="s">
        <v>81</v>
      </c>
      <c r="D124" s="14" t="s">
        <v>15</v>
      </c>
      <c r="E124" s="14">
        <v>239985.09</v>
      </c>
      <c r="F124" s="14"/>
      <c r="G124" s="18"/>
    </row>
    <row r="125" spans="1:7" x14ac:dyDescent="0.25">
      <c r="A125" s="12" t="s">
        <v>79</v>
      </c>
      <c r="B125" s="20" t="s">
        <v>3</v>
      </c>
      <c r="C125" s="45" t="s">
        <v>82</v>
      </c>
      <c r="D125" s="14" t="s">
        <v>15</v>
      </c>
      <c r="E125" s="21"/>
      <c r="F125" s="14"/>
      <c r="G125" s="18"/>
    </row>
    <row r="126" spans="1:7" x14ac:dyDescent="0.25">
      <c r="A126" s="12" t="s">
        <v>79</v>
      </c>
      <c r="B126" s="20" t="s">
        <v>3</v>
      </c>
      <c r="C126" s="45" t="s">
        <v>83</v>
      </c>
      <c r="D126" s="14" t="s">
        <v>15</v>
      </c>
      <c r="E126" s="14"/>
      <c r="F126" s="14"/>
      <c r="G126" s="18"/>
    </row>
    <row r="127" spans="1:7" ht="10.5" customHeight="1" x14ac:dyDescent="0.25">
      <c r="A127" s="6" t="s">
        <v>84</v>
      </c>
      <c r="B127" s="19">
        <v>700</v>
      </c>
      <c r="C127" s="44" t="s">
        <v>3</v>
      </c>
      <c r="D127" s="9" t="s">
        <v>15</v>
      </c>
      <c r="E127" s="9"/>
      <c r="F127" s="9"/>
      <c r="G127" s="10"/>
    </row>
    <row r="128" spans="1:7" ht="11.25" customHeight="1" x14ac:dyDescent="0.25">
      <c r="A128" s="6" t="s">
        <v>85</v>
      </c>
      <c r="B128" s="19">
        <v>710</v>
      </c>
      <c r="C128" s="44" t="s">
        <v>86</v>
      </c>
      <c r="D128" s="9" t="s">
        <v>15</v>
      </c>
      <c r="E128" s="9"/>
      <c r="F128" s="9"/>
      <c r="G128" s="10"/>
    </row>
    <row r="129" spans="1:7" ht="9.75" customHeight="1" x14ac:dyDescent="0.25">
      <c r="A129" s="6" t="s">
        <v>85</v>
      </c>
      <c r="B129" s="19">
        <v>720</v>
      </c>
      <c r="C129" s="44" t="s">
        <v>87</v>
      </c>
      <c r="D129" s="9" t="s">
        <v>15</v>
      </c>
      <c r="E129" s="9"/>
      <c r="F129" s="9"/>
      <c r="G129" s="10"/>
    </row>
    <row r="130" spans="1:7" ht="10.5" customHeight="1" x14ac:dyDescent="0.25">
      <c r="A130" s="6" t="s">
        <v>88</v>
      </c>
      <c r="B130" s="22" t="s">
        <v>89</v>
      </c>
      <c r="C130" s="44" t="s">
        <v>3</v>
      </c>
      <c r="D130" s="9" t="s">
        <v>15</v>
      </c>
      <c r="E130" s="9"/>
      <c r="F130" s="9"/>
      <c r="G130" s="10"/>
    </row>
    <row r="131" spans="1:7" ht="10.5" customHeight="1" x14ac:dyDescent="0.25">
      <c r="A131" s="6" t="s">
        <v>85</v>
      </c>
      <c r="B131" s="22" t="s">
        <v>90</v>
      </c>
      <c r="C131" s="44" t="s">
        <v>91</v>
      </c>
      <c r="D131" s="9" t="s">
        <v>15</v>
      </c>
      <c r="E131" s="9"/>
      <c r="F131" s="9"/>
      <c r="G131" s="10"/>
    </row>
    <row r="132" spans="1:7" ht="10.5" customHeight="1" x14ac:dyDescent="0.25">
      <c r="A132" s="6" t="s">
        <v>92</v>
      </c>
      <c r="B132" s="22" t="s">
        <v>93</v>
      </c>
      <c r="C132" s="44" t="s">
        <v>94</v>
      </c>
      <c r="D132" s="9" t="s">
        <v>15</v>
      </c>
      <c r="E132" s="9"/>
      <c r="F132" s="9"/>
      <c r="G132" s="10"/>
    </row>
    <row r="133" spans="1:7" ht="9.75" customHeight="1" x14ac:dyDescent="0.25">
      <c r="A133" s="6" t="s">
        <v>95</v>
      </c>
      <c r="B133" s="22" t="s">
        <v>96</v>
      </c>
      <c r="C133" s="44" t="s">
        <v>3</v>
      </c>
      <c r="D133" s="9" t="s">
        <v>15</v>
      </c>
      <c r="E133" s="9"/>
      <c r="F133" s="9"/>
      <c r="G133" s="10"/>
    </row>
    <row r="134" spans="1:7" ht="10.5" customHeight="1" x14ac:dyDescent="0.25">
      <c r="A134" s="6" t="s">
        <v>85</v>
      </c>
      <c r="B134" s="22" t="s">
        <v>97</v>
      </c>
      <c r="C134" s="44" t="s">
        <v>98</v>
      </c>
      <c r="D134" s="9" t="s">
        <v>15</v>
      </c>
      <c r="E134" s="9"/>
      <c r="F134" s="9"/>
      <c r="G134" s="10"/>
    </row>
    <row r="135" spans="1:7" ht="11.25" customHeight="1" x14ac:dyDescent="0.25">
      <c r="A135" s="6" t="s">
        <v>92</v>
      </c>
      <c r="B135" s="22" t="s">
        <v>99</v>
      </c>
      <c r="C135" s="44" t="s">
        <v>100</v>
      </c>
      <c r="D135" s="9" t="s">
        <v>15</v>
      </c>
      <c r="E135" s="9"/>
      <c r="F135" s="9"/>
      <c r="G135" s="10"/>
    </row>
    <row r="136" spans="1:7" ht="11.25" customHeight="1" x14ac:dyDescent="0.25">
      <c r="A136" s="6" t="s">
        <v>101</v>
      </c>
      <c r="B136" s="22" t="s">
        <v>102</v>
      </c>
      <c r="C136" s="44" t="s">
        <v>3</v>
      </c>
      <c r="D136" s="9" t="s">
        <v>15</v>
      </c>
      <c r="E136" s="9"/>
      <c r="F136" s="9"/>
      <c r="G136" s="10"/>
    </row>
    <row r="137" spans="1:7" ht="10.5" customHeight="1" x14ac:dyDescent="0.25">
      <c r="A137" s="6" t="s">
        <v>85</v>
      </c>
      <c r="B137" s="22" t="s">
        <v>103</v>
      </c>
      <c r="C137" s="44" t="s">
        <v>104</v>
      </c>
      <c r="D137" s="9" t="s">
        <v>15</v>
      </c>
      <c r="E137" s="9"/>
      <c r="F137" s="9"/>
      <c r="G137" s="10"/>
    </row>
    <row r="138" spans="1:7" ht="11.25" customHeight="1" x14ac:dyDescent="0.25">
      <c r="A138" s="6" t="s">
        <v>92</v>
      </c>
      <c r="B138" s="22" t="s">
        <v>105</v>
      </c>
      <c r="C138" s="44" t="s">
        <v>106</v>
      </c>
      <c r="D138" s="9" t="s">
        <v>15</v>
      </c>
      <c r="E138" s="9"/>
      <c r="F138" s="9"/>
      <c r="G138" s="10"/>
    </row>
    <row r="139" spans="1:7" ht="11.25" customHeight="1" x14ac:dyDescent="0.25">
      <c r="A139" s="6" t="s">
        <v>107</v>
      </c>
      <c r="B139" s="22" t="s">
        <v>108</v>
      </c>
      <c r="C139" s="44" t="s">
        <v>3</v>
      </c>
      <c r="D139" s="9" t="s">
        <v>15</v>
      </c>
      <c r="E139" s="9" t="s">
        <v>15</v>
      </c>
      <c r="F139" s="9" t="s">
        <v>15</v>
      </c>
      <c r="G139" s="10" t="s">
        <v>15</v>
      </c>
    </row>
    <row r="140" spans="1:7" ht="11.25" customHeight="1" x14ac:dyDescent="0.25">
      <c r="A140" s="6" t="s">
        <v>85</v>
      </c>
      <c r="B140" s="22" t="s">
        <v>109</v>
      </c>
      <c r="C140" s="44" t="s">
        <v>110</v>
      </c>
      <c r="D140" s="9" t="s">
        <v>15</v>
      </c>
      <c r="E140" s="9" t="s">
        <v>15</v>
      </c>
      <c r="F140" s="9" t="s">
        <v>15</v>
      </c>
      <c r="G140" s="10" t="s">
        <v>15</v>
      </c>
    </row>
    <row r="141" spans="1:7" ht="12" customHeight="1" x14ac:dyDescent="0.25">
      <c r="A141" s="6" t="s">
        <v>92</v>
      </c>
      <c r="B141" s="22" t="s">
        <v>111</v>
      </c>
      <c r="C141" s="44" t="s">
        <v>112</v>
      </c>
      <c r="D141" s="9" t="s">
        <v>15</v>
      </c>
      <c r="E141" s="9" t="s">
        <v>15</v>
      </c>
      <c r="F141" s="9" t="s">
        <v>15</v>
      </c>
      <c r="G141" s="10" t="s">
        <v>15</v>
      </c>
    </row>
    <row r="142" spans="1:7" ht="9.75" customHeight="1" x14ac:dyDescent="0.25">
      <c r="A142" s="6" t="s">
        <v>113</v>
      </c>
      <c r="B142" s="19">
        <v>811</v>
      </c>
      <c r="C142" s="44" t="s">
        <v>3</v>
      </c>
      <c r="D142" s="9" t="s">
        <v>15</v>
      </c>
      <c r="E142" s="9" t="s">
        <v>15</v>
      </c>
      <c r="F142" s="9" t="s">
        <v>15</v>
      </c>
      <c r="G142" s="10" t="s">
        <v>15</v>
      </c>
    </row>
    <row r="143" spans="1:7" ht="9.75" customHeight="1" x14ac:dyDescent="0.25">
      <c r="A143" s="23"/>
      <c r="B143" s="24"/>
      <c r="C143" s="25"/>
      <c r="D143" s="26"/>
      <c r="E143" s="26"/>
      <c r="F143" s="26"/>
      <c r="G143" s="27"/>
    </row>
    <row r="144" spans="1:7" x14ac:dyDescent="0.25">
      <c r="A144" s="35" t="s">
        <v>122</v>
      </c>
      <c r="B144" s="36"/>
      <c r="C144" s="36"/>
      <c r="D144" s="36"/>
      <c r="E144" s="36"/>
      <c r="F144" s="36"/>
      <c r="G144" s="36"/>
    </row>
    <row r="145" spans="1:7" ht="11.25" customHeight="1" x14ac:dyDescent="0.25">
      <c r="A145" s="32" t="s">
        <v>3</v>
      </c>
      <c r="B145" s="32"/>
      <c r="C145" s="32"/>
      <c r="D145" s="32"/>
      <c r="E145" s="32"/>
      <c r="F145" s="32"/>
      <c r="G145" s="32"/>
    </row>
    <row r="146" spans="1:7" x14ac:dyDescent="0.25">
      <c r="A146" s="35" t="s">
        <v>123</v>
      </c>
      <c r="B146" s="36"/>
      <c r="C146" s="36"/>
      <c r="D146" s="36"/>
      <c r="E146" s="36"/>
      <c r="F146" s="36"/>
      <c r="G146" s="36"/>
    </row>
    <row r="147" spans="1:7" ht="10.5" customHeight="1" x14ac:dyDescent="0.25">
      <c r="C147" s="29"/>
      <c r="D147" s="21"/>
      <c r="E147" s="21"/>
      <c r="F147" s="21"/>
      <c r="G147" s="30"/>
    </row>
    <row r="148" spans="1:7" x14ac:dyDescent="0.25">
      <c r="A148" s="35" t="s">
        <v>114</v>
      </c>
      <c r="B148" s="36"/>
      <c r="C148" s="36"/>
      <c r="D148" s="36"/>
      <c r="E148" s="36"/>
      <c r="F148" s="36"/>
      <c r="G148" s="36"/>
    </row>
    <row r="150" spans="1:7" x14ac:dyDescent="0.25">
      <c r="A150" s="33" t="s">
        <v>3</v>
      </c>
      <c r="B150" s="34"/>
      <c r="C150" s="34"/>
      <c r="D150" s="34"/>
      <c r="E150" s="34"/>
      <c r="F150" s="34"/>
      <c r="G150" s="34"/>
    </row>
    <row r="151" spans="1:7" x14ac:dyDescent="0.25">
      <c r="A151" s="33" t="s">
        <v>3</v>
      </c>
      <c r="B151" s="34"/>
      <c r="C151" s="34"/>
      <c r="D151" s="34"/>
      <c r="E151" s="34"/>
      <c r="F151" s="34"/>
      <c r="G151" s="34"/>
    </row>
    <row r="152" spans="1:7" x14ac:dyDescent="0.25">
      <c r="A152" s="33" t="s">
        <v>3</v>
      </c>
      <c r="B152" s="34"/>
      <c r="C152" s="34"/>
      <c r="D152" s="34"/>
      <c r="E152" s="34"/>
      <c r="F152" s="34"/>
      <c r="G152" s="34"/>
    </row>
    <row r="154" spans="1:7" x14ac:dyDescent="0.25">
      <c r="A154" s="33" t="s">
        <v>3</v>
      </c>
      <c r="B154" s="34"/>
      <c r="C154" s="34"/>
      <c r="D154" s="34"/>
      <c r="E154" s="34"/>
      <c r="F154" s="34"/>
      <c r="G154" s="34"/>
    </row>
  </sheetData>
  <mergeCells count="13">
    <mergeCell ref="A4:G4"/>
    <mergeCell ref="A5:G5"/>
    <mergeCell ref="A144:G144"/>
    <mergeCell ref="A1:G1"/>
    <mergeCell ref="A2:G2"/>
    <mergeCell ref="A3:G3"/>
    <mergeCell ref="A145:G145"/>
    <mergeCell ref="A152:G152"/>
    <mergeCell ref="A148:G148"/>
    <mergeCell ref="A154:G154"/>
    <mergeCell ref="A146:G146"/>
    <mergeCell ref="A150:G150"/>
    <mergeCell ref="A151:G151"/>
  </mergeCells>
  <printOptions horizontalCentered="1"/>
  <pageMargins left="0.2" right="0.2" top="0.4" bottom="0.2" header="0" footer="0"/>
  <pageSetup paperSize="9" scale="81" orientation="portrait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Эльмира</dc:creator>
  <cp:lastModifiedBy>СП Степановка</cp:lastModifiedBy>
  <cp:lastPrinted>2018-01-25T05:53:42Z</cp:lastPrinted>
  <dcterms:created xsi:type="dcterms:W3CDTF">2016-04-06T07:05:12Z</dcterms:created>
  <dcterms:modified xsi:type="dcterms:W3CDTF">2018-08-06T09:35:12Z</dcterms:modified>
</cp:coreProperties>
</file>